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0320" windowHeight="6285"/>
  </bookViews>
  <sheets>
    <sheet name="Létszám" sheetId="8" r:id="rId1"/>
    <sheet name="Fej.kez. (2)" sheetId="29" r:id="rId2"/>
    <sheet name="Fej.kez." sheetId="23" r:id="rId3"/>
    <sheet name=" lakás" sheetId="6" r:id="rId4"/>
    <sheet name="Pénzátad" sheetId="5" r:id="rId5"/>
    <sheet name="Pénzátvét" sheetId="9" r:id="rId6"/>
    <sheet name="Befekt" sheetId="4" r:id="rId7"/>
    <sheet name="Int.beruh" sheetId="10" r:id="rId8"/>
    <sheet name="Felúj. Korm.ber" sheetId="12" r:id="rId9"/>
    <sheet name="Ár és belvízv." sheetId="19" r:id="rId10"/>
    <sheet name="Nemzetk.t." sheetId="21" r:id="rId11"/>
    <sheet name="Pótei-k felh." sheetId="28" r:id="rId12"/>
    <sheet name="Vörösiszap" sheetId="30" r:id="rId13"/>
  </sheets>
  <definedNames>
    <definedName name="_efo1">#N/A</definedName>
    <definedName name="_efo2">#N/A</definedName>
    <definedName name="_efo3">#N/A</definedName>
    <definedName name="_efo4">#N/A</definedName>
    <definedName name="_hit1">#N/A</definedName>
    <definedName name="_hit2">#N/A</definedName>
    <definedName name="_hit3">#N/A</definedName>
    <definedName name="_hit4">#N/A</definedName>
    <definedName name="_kv1">#N/A</definedName>
    <definedName name="_kv2">#N/A</definedName>
    <definedName name="_kv3">#N/A</definedName>
    <definedName name="_kv4">#N/A</definedName>
    <definedName name="_oh1">#N/A</definedName>
    <definedName name="_oh2">#N/A</definedName>
    <definedName name="_oh3">#N/A</definedName>
    <definedName name="_oh4">#N/A</definedName>
    <definedName name="_sf1">#N/A</definedName>
    <definedName name="_sf2">#N/A</definedName>
    <definedName name="_sf3">#N/A</definedName>
    <definedName name="_sf4">#N/A</definedName>
    <definedName name="agazat">#N/A</definedName>
    <definedName name="alcim">#N/A</definedName>
    <definedName name="cim">#N/A</definedName>
    <definedName name="eloi">#N/A</definedName>
    <definedName name="fej">#N/A</definedName>
    <definedName name="kim">#N/A</definedName>
    <definedName name="_xlnm.Print_Titles">#REF!</definedName>
    <definedName name="_xlnm.Print_Area" localSheetId="5">Pénzátvét!$A$1:$D$70</definedName>
  </definedNames>
  <calcPr calcId="125725"/>
</workbook>
</file>

<file path=xl/calcChain.xml><?xml version="1.0" encoding="utf-8"?>
<calcChain xmlns="http://schemas.openxmlformats.org/spreadsheetml/2006/main">
  <c r="C62" i="9"/>
  <c r="C55"/>
  <c r="C25"/>
  <c r="C35" s="1"/>
  <c r="F41" i="4"/>
  <c r="E41"/>
  <c r="D41"/>
  <c r="C41"/>
  <c r="B41"/>
  <c r="C18" i="30"/>
  <c r="B18"/>
  <c r="D17"/>
  <c r="D16"/>
  <c r="D15"/>
  <c r="D14"/>
  <c r="D13"/>
  <c r="D12"/>
  <c r="D11"/>
  <c r="D10"/>
  <c r="D18" s="1"/>
  <c r="E27" i="28"/>
  <c r="C27"/>
  <c r="C24"/>
  <c r="N24" i="21"/>
  <c r="P24" s="1"/>
  <c r="P22"/>
  <c r="C22"/>
  <c r="K20"/>
  <c r="M20" s="1"/>
  <c r="D20"/>
  <c r="C20"/>
  <c r="K18"/>
  <c r="M18" s="1"/>
  <c r="D18"/>
  <c r="D16"/>
  <c r="C16"/>
  <c r="K16" s="1"/>
  <c r="M16" s="1"/>
  <c r="C12"/>
  <c r="D18" i="12"/>
  <c r="B116" i="10"/>
  <c r="C54" i="5"/>
  <c r="C30"/>
  <c r="C25"/>
  <c r="C37" s="1"/>
  <c r="C11"/>
  <c r="C23" s="1"/>
  <c r="B32" i="23"/>
  <c r="D23"/>
  <c r="C22"/>
  <c r="C21"/>
  <c r="C32" s="1"/>
  <c r="D20"/>
  <c r="D19"/>
  <c r="D18"/>
  <c r="D17"/>
  <c r="D16"/>
  <c r="D15"/>
  <c r="D14"/>
  <c r="D13"/>
  <c r="D12"/>
  <c r="D11"/>
  <c r="D32" s="1"/>
  <c r="F17" i="8"/>
  <c r="E15"/>
  <c r="E17" s="1"/>
  <c r="D25" i="29"/>
  <c r="C25"/>
  <c r="B25"/>
  <c r="G18" i="19"/>
  <c r="G17"/>
  <c r="G16"/>
  <c r="G15"/>
  <c r="G14"/>
  <c r="G13"/>
  <c r="G12"/>
  <c r="G11"/>
  <c r="G19"/>
  <c r="F19"/>
  <c r="E19"/>
  <c r="D19"/>
  <c r="C19"/>
  <c r="B19"/>
  <c r="E26" i="8"/>
  <c r="B15"/>
  <c r="B17" s="1"/>
  <c r="C15"/>
  <c r="C17" s="1"/>
  <c r="D15"/>
  <c r="D17" s="1"/>
</calcChain>
</file>

<file path=xl/sharedStrings.xml><?xml version="1.0" encoding="utf-8"?>
<sst xmlns="http://schemas.openxmlformats.org/spreadsheetml/2006/main" count="528" uniqueCount="403">
  <si>
    <t>ezer forintban</t>
  </si>
  <si>
    <t>Összesen</t>
  </si>
  <si>
    <t>A jelű tábla</t>
  </si>
  <si>
    <t>Átlaglétszám és álláshelyek alakulása</t>
  </si>
  <si>
    <t>Betöltött álláshely</t>
  </si>
  <si>
    <t>Üres álláshely</t>
  </si>
  <si>
    <t>Köztisztviselők, közalkalmazottak</t>
  </si>
  <si>
    <t>Teljes munkaidős</t>
  </si>
  <si>
    <t>Részmunkaidős</t>
  </si>
  <si>
    <t>Nyugdíjas</t>
  </si>
  <si>
    <t>Mt. alapján foglalkoztatottak</t>
  </si>
  <si>
    <t>Összes foglalkoztatott</t>
  </si>
  <si>
    <t>Összesen:</t>
  </si>
  <si>
    <t>Átlaglétszám tényleges</t>
  </si>
  <si>
    <t>Minimálbér alapján foglalkoztatottak  felsőfokú végzettségűek</t>
  </si>
  <si>
    <t xml:space="preserve">                                                        középfokú végzettségűek</t>
  </si>
  <si>
    <t>Felsőfokú végzettségű</t>
  </si>
  <si>
    <t>Középfokú végzettségű</t>
  </si>
  <si>
    <t>Alsófokú végzettségű</t>
  </si>
  <si>
    <t>Önkéntes nyugdíjpénztári tagok száma</t>
  </si>
  <si>
    <t>fő</t>
  </si>
  <si>
    <t>Teljesítés</t>
  </si>
  <si>
    <t>C jelű tábla</t>
  </si>
  <si>
    <t>(központi beruházások nélkül)</t>
  </si>
  <si>
    <t>Fejezeti kezelésű előirányzat megnevezése</t>
  </si>
  <si>
    <t>Maradvány</t>
  </si>
  <si>
    <t>Nem feladatfinanszírozásba vont:</t>
  </si>
  <si>
    <t>Feladatfinanszírozásba vont:</t>
  </si>
  <si>
    <t>Előirányzatok összesen</t>
  </si>
  <si>
    <t>D jelű tábla</t>
  </si>
  <si>
    <t>Lakásépítés, lakásvásárlás támogatása</t>
  </si>
  <si>
    <t>Lakásépítési, lakásvásárlási számla nyitó (előző évi záró) egyenlege</t>
  </si>
  <si>
    <t>Saját költségvetési forrásból a lakásépítési keret növelése</t>
  </si>
  <si>
    <t>Saját költségvetésbe visszapótlás miatt a keret csökkentése</t>
  </si>
  <si>
    <t>Visszatörlesztések, kamatok összesen</t>
  </si>
  <si>
    <t>Kezelési költség, egyéb elszámolt kiadások</t>
  </si>
  <si>
    <t>Lakásépítési, lakásvásárlási számla záró egyenlege</t>
  </si>
  <si>
    <t>E jelű tábla</t>
  </si>
  <si>
    <t>Átadott pénzeszközök</t>
  </si>
  <si>
    <t>Átvevő intézmény, szervezet, fejezeti kezelésű előirányzat megnevezése</t>
  </si>
  <si>
    <t>Átadott pénzeszköz célja, rendeltetése</t>
  </si>
  <si>
    <t>Összege</t>
  </si>
  <si>
    <t>1. Működési célra átadott pénzeszközök fejezeten belül</t>
  </si>
  <si>
    <t>2. Működési célra átadott pénzeszközök fejezeten kívülre</t>
  </si>
  <si>
    <t>3. Felhalmozási célra átadott pénzeszközök fejezeten belül</t>
  </si>
  <si>
    <t>4. Felhalmozási célra átadott pénzeszközök fejezeten kívülre</t>
  </si>
  <si>
    <t>Vállalkozási tevékenység bevételeinek bemutatása</t>
  </si>
  <si>
    <t>Jogcím, feladat (szerződés) megnevezése</t>
  </si>
  <si>
    <t>Bevétel összege</t>
  </si>
  <si>
    <t>F/3 jelű tábla</t>
  </si>
  <si>
    <t>Ingatlanok értékesítése</t>
  </si>
  <si>
    <t>Ingatlan neve, címe</t>
  </si>
  <si>
    <t>Értékesítés teljes összege</t>
  </si>
  <si>
    <t>Ebből</t>
  </si>
  <si>
    <t>G jelű tábla</t>
  </si>
  <si>
    <t>Befektetett eszközökkel kapcsolatos befizetési kötelezettség elszámolása</t>
  </si>
  <si>
    <t>Értékesí-tés teljes összege</t>
  </si>
  <si>
    <t>Befizetési kötelezett-ség összege</t>
  </si>
  <si>
    <r>
      <t>F</t>
    </r>
    <r>
      <rPr>
        <sz val="12"/>
        <rFont val="Times New Roman CE"/>
        <family val="1"/>
        <charset val="238"/>
      </rPr>
      <t>/2</t>
    </r>
    <r>
      <rPr>
        <i/>
        <sz val="12"/>
        <rFont val="Times New Roman CE"/>
        <family val="1"/>
        <charset val="238"/>
      </rPr>
      <t xml:space="preserve"> jelű tábla</t>
    </r>
  </si>
  <si>
    <t>Ingatlan neve, címe, tárgyi eszköz megnevezése</t>
  </si>
  <si>
    <t>Intézményi beruházási kiadások előirányzatából megvalósított beruházások</t>
  </si>
  <si>
    <t>Beruházás megnevezése</t>
  </si>
  <si>
    <t>Beruházás összege</t>
  </si>
  <si>
    <t>Előirányzat teljesítése összesen:</t>
  </si>
  <si>
    <t>Felújítások előirányzatának felhasználása</t>
  </si>
  <si>
    <t>Létesítmény, eszköz megnevezése</t>
  </si>
  <si>
    <t>Felújítás összege</t>
  </si>
  <si>
    <t>Személyi juttatások</t>
  </si>
  <si>
    <t>Dologi kiadások</t>
  </si>
  <si>
    <t>Intézményi beruházási kiadások</t>
  </si>
  <si>
    <t>Felújítás</t>
  </si>
  <si>
    <t>(5. ürlap 6. sor, 5. oszlop)</t>
  </si>
  <si>
    <t>J jelű tábla</t>
  </si>
  <si>
    <t xml:space="preserve">Előirányzat összesen </t>
  </si>
  <si>
    <t>Ár és belvízvédelmi művek fenntartására fordított költségvetési források</t>
  </si>
  <si>
    <t>Kiemelt előirányzat megnevezése</t>
  </si>
  <si>
    <t>Munkaadókat terhelő járulékok</t>
  </si>
  <si>
    <t>Saját költségvetésből</t>
  </si>
  <si>
    <t>Más költségvetési forrásból (forrásonként részletezve)</t>
  </si>
  <si>
    <t>A feladatfinanszírozásba vont előirányzat neve mellé kérjük a feladat/részfeladat számát is feltüntetni.</t>
  </si>
  <si>
    <t>Tájékoztató az elnyert nemzetközi pályázatok alapján felhasznált pénzösszegekről</t>
  </si>
  <si>
    <t>ebből önrész</t>
  </si>
  <si>
    <t>Projekt megnevezése/célja</t>
  </si>
  <si>
    <t>Nemz.tám..</t>
  </si>
  <si>
    <t>Önrész</t>
  </si>
  <si>
    <t>Bruttó összeg</t>
  </si>
  <si>
    <t>Következő évek ütemezése</t>
  </si>
  <si>
    <t>Megvalósítás kezdete, befejezése</t>
  </si>
  <si>
    <t>Nemzetközi pályázati forrás megnevezése</t>
  </si>
  <si>
    <t>Pénzügyi teljesítés</t>
  </si>
  <si>
    <t>adatok ezer forintban</t>
  </si>
  <si>
    <t>(8. ürlap 2-3 sorához)</t>
  </si>
  <si>
    <t>(3. ürlap 50. sor, 5. oszlopához)</t>
  </si>
  <si>
    <t>Működésre átadott pénzeszközök</t>
  </si>
  <si>
    <t>Felhalmozásra átadott pénzeszközök</t>
  </si>
  <si>
    <t xml:space="preserve"> - a) Támogatásértékű működési kiadások</t>
  </si>
  <si>
    <t xml:space="preserve"> - b) Működési célú előirányzat maradvány átadás</t>
  </si>
  <si>
    <t xml:space="preserve"> - b) ÁHT-n kívüli működési célú pénzeszköz átadás</t>
  </si>
  <si>
    <t xml:space="preserve"> - a) Támogatásértékű felhalmozási kiadások</t>
  </si>
  <si>
    <t xml:space="preserve"> - b) Felhalmozási célú előirányzat maradvány átadás</t>
  </si>
  <si>
    <t xml:space="preserve"> - b) ÁHT-n kívüli felhalmozási célú pénzeszköz átadás</t>
  </si>
  <si>
    <t>Nemz.tám.</t>
  </si>
  <si>
    <t>I jelű tábla</t>
  </si>
  <si>
    <t>2010. évben</t>
  </si>
  <si>
    <t>B jelű tábla</t>
  </si>
  <si>
    <t>H jelű tábla</t>
  </si>
  <si>
    <t>központi beruházások feladatra</t>
  </si>
  <si>
    <t>2011. évben</t>
  </si>
  <si>
    <t>2011.       I. 1.</t>
  </si>
  <si>
    <t>2011. XII. 31.</t>
  </si>
  <si>
    <t>Köztisztviselők illetménybeállási %-a 2011. XII. 31.</t>
  </si>
  <si>
    <t>Iskolai végzettség szerint 2011. XII. 31-én</t>
  </si>
  <si>
    <t>Önkéntes nyugdíjpénztári tagok részére fizetett munkáltatói támogatás 2011. évben</t>
  </si>
  <si>
    <t>Fejezeti kezelésű előirányzatoktól 2011. évben átvett feladatok</t>
  </si>
  <si>
    <t>Kölcsönök állománya 2011. XII. 31-én</t>
  </si>
  <si>
    <t>2010 XII.31-ig befolyt</t>
  </si>
  <si>
    <t>2011. évben befolyt</t>
  </si>
  <si>
    <t>2011. évet követően esedékes</t>
  </si>
  <si>
    <t>2010 XII.31-ig befizetve</t>
  </si>
  <si>
    <t>2011. évben befizetve</t>
  </si>
  <si>
    <t>2011. után esedékes</t>
  </si>
  <si>
    <t xml:space="preserve">2011. előtt </t>
  </si>
  <si>
    <t xml:space="preserve">2012. évben biztosítandó </t>
  </si>
  <si>
    <t xml:space="preserve">2012. utáni években biztosítandó </t>
  </si>
  <si>
    <t>Az előirányzat forrása (Fejezeti kezelésű előirányzat megnevezése)</t>
  </si>
  <si>
    <t>A felhasználás célja</t>
  </si>
  <si>
    <t>Elszámolás határideje</t>
  </si>
  <si>
    <t>A fejezet által az intézmény részére 2011-ben átcsoportosított pótelőirányzatok felhasználásának, elszámolásának tételes bemutatása</t>
  </si>
  <si>
    <t>Elszámolt összeg (ezer Ft)</t>
  </si>
  <si>
    <t>Előirányzat-módosítás összege (ezer Ft)</t>
  </si>
  <si>
    <t>K jelű tábla</t>
  </si>
  <si>
    <t>Előirányzat módosítás összege</t>
  </si>
  <si>
    <t>Előirányzat-módosítás összege</t>
  </si>
  <si>
    <t>Vörösiszap kármentesítésre fordított költségvetési források</t>
  </si>
  <si>
    <r>
      <t xml:space="preserve">Forrásonként </t>
    </r>
    <r>
      <rPr>
        <sz val="12"/>
        <rFont val="Times New Roman"/>
        <family val="1"/>
        <charset val="238"/>
      </rPr>
      <t>(azok megnevezésével)</t>
    </r>
  </si>
  <si>
    <t>29,5millió</t>
  </si>
  <si>
    <t>Mezőgazdasági Szakigazgatási Hivatal</t>
  </si>
  <si>
    <t>20/03/04 Magyar-Román regionális Kutató Oktató Központ ámogatása</t>
  </si>
  <si>
    <t>20/03/10/01 Parlagfű elleni közérdekű védekezés</t>
  </si>
  <si>
    <t>20/03/13 Osztatlan földtulajdon kimérés költségei</t>
  </si>
  <si>
    <t>20/03/15 Intézményi feladatok támogatása</t>
  </si>
  <si>
    <t>20/3/22 Bormarketing és minőség-ellenőrzés</t>
  </si>
  <si>
    <t>20/3/28 Agéntechnológival módosított szervezettel szennyezett szaporítóanyag felhasználasa miatt kárt szenvedett termelők kártalanítsa</t>
  </si>
  <si>
    <t>20/4/09/00 Egyes állatbetegségek ellenőrzése és felszámolása támogatása</t>
  </si>
  <si>
    <t>20/05/06/5 Fenntartható erdőgazd.tám.</t>
  </si>
  <si>
    <t>20/60/00 Állat-és Növénykártalanítás</t>
  </si>
  <si>
    <t>2011. évi kifizetések 17 fő részére összesen:</t>
  </si>
  <si>
    <t>VM irányító szervezete</t>
  </si>
  <si>
    <t>Pálinkás Zsófia EU tartózkodás megtérítése</t>
  </si>
  <si>
    <t>Földmérési és távérzékelési Intézet</t>
  </si>
  <si>
    <t xml:space="preserve">Megállapodás alapján ORTOFOTÓ </t>
  </si>
  <si>
    <t>Növényi Diverzitás Központ</t>
  </si>
  <si>
    <t>NÖDIK működésére megállapodás alapján</t>
  </si>
  <si>
    <t>Magyar Élelmiszer-biztonsági Hivatal</t>
  </si>
  <si>
    <t>ÁROP projektben való részvétel</t>
  </si>
  <si>
    <t>Mezőgazdasági Vidékfejlesztési Hivatal</t>
  </si>
  <si>
    <t>Keretösszeg módodító EU határozat miatti visszafizetési kötelezettség</t>
  </si>
  <si>
    <t>Megyei Kormányhivatalok</t>
  </si>
  <si>
    <t>MgSzH-ba áthelyezett dolgozók dec.bér</t>
  </si>
  <si>
    <t>MVH megállapodások alapján</t>
  </si>
  <si>
    <t>Vörös iszap katasztrófa megyei kiadások</t>
  </si>
  <si>
    <t>Nyugdíjfolyósító Igazagtóság</t>
  </si>
  <si>
    <t>Korengedményes nyugdíj folyósítása</t>
  </si>
  <si>
    <t>Szabolcs Szatmár megyei Állatkórház</t>
  </si>
  <si>
    <t>Bérelt ingatlanon végzett felújítás</t>
  </si>
  <si>
    <t>Aranykorona Önkéntes Nyugdíjpénztár</t>
  </si>
  <si>
    <t>Megállapodás alapján</t>
  </si>
  <si>
    <t>Magyar Fajtatiszta Sertést Tenyésztők</t>
  </si>
  <si>
    <t>FSE teljesítmény vizsgálat</t>
  </si>
  <si>
    <t>Magánszemélyek</t>
  </si>
  <si>
    <t>Osztatlan földtulajdon kim. Költségtér.</t>
  </si>
  <si>
    <t>Aranykorona kártalanítás</t>
  </si>
  <si>
    <t>Kártérítés</t>
  </si>
  <si>
    <t>Megyei kormányhivatalok</t>
  </si>
  <si>
    <t>dolgozók OTP törlesztése</t>
  </si>
  <si>
    <t>PRO Régió Kft</t>
  </si>
  <si>
    <t>Lovarda Uniós fejlesztési előleg visszafiz</t>
  </si>
  <si>
    <t>(5. ürlap 13+25 sor, 5. oszlop)</t>
  </si>
  <si>
    <t>Informatikai Igazgatóság</t>
  </si>
  <si>
    <t>MS-EA licenc (253 felhasználó)</t>
  </si>
  <si>
    <t>Szoftverfejlesztés ("Az agrártámogatások ...")</t>
  </si>
  <si>
    <t>Szerver bővítés HDD, memória</t>
  </si>
  <si>
    <t>Tűzátjelző rendszer kiépítése</t>
  </si>
  <si>
    <t>Hálózat kiépítés</t>
  </si>
  <si>
    <t>Forrás-SQL integrációs szakrendszeri modul</t>
  </si>
  <si>
    <t>Forrás SQL Költségvet.elemző és Monitoring modul</t>
  </si>
  <si>
    <t>VMware vSphere licence és support</t>
  </si>
  <si>
    <t>Elnök és Elnöki Titkárság</t>
  </si>
  <si>
    <t>HP szkenner</t>
  </si>
  <si>
    <t xml:space="preserve">UGP s1 horganyzott állványrendszer </t>
  </si>
  <si>
    <t>Fisher klíma és beszerelése</t>
  </si>
  <si>
    <t>Apple Macbook AIR 13"</t>
  </si>
  <si>
    <t>Erdészeti Igazgatóság</t>
  </si>
  <si>
    <t xml:space="preserve">B HP PC analitika </t>
  </si>
  <si>
    <t>Vagyonvédelmi rendszer kivitelezése</t>
  </si>
  <si>
    <t xml:space="preserve">Technikai támogatás Field-map licenc </t>
  </si>
  <si>
    <t>2 db notebook</t>
  </si>
  <si>
    <t>Erdőtűz információs rendszer alkalmazás fejlesztés</t>
  </si>
  <si>
    <t>Vallfirest 450L, Foan system, Foam 20L USFS Shovel, Pulaski, Mc Leod</t>
  </si>
  <si>
    <t xml:space="preserve">Szakmai anyag </t>
  </si>
  <si>
    <t>M HP Design Jet Z6200 fotónyomtató</t>
  </si>
  <si>
    <t>Állategészségügyi Diagnosztikai Igazgatóság</t>
  </si>
  <si>
    <t>Ablakklima csere-Tábornok u.</t>
  </si>
  <si>
    <t>Vizion instrument készülékrendszer</t>
  </si>
  <si>
    <t>Gépkocsi vásárlás (KUH-397)</t>
  </si>
  <si>
    <t>eLine 1csat.elektr.pipetta 2db, 12csat.elektr.pipetta</t>
  </si>
  <si>
    <t>DARK READER analitika</t>
  </si>
  <si>
    <t>Oszcillációs fűrész</t>
  </si>
  <si>
    <t>Szárítószekrény rozsdam.tálcával</t>
  </si>
  <si>
    <t>Élelmiszer- és Takarmánybiztonsági Igazgatóság</t>
  </si>
  <si>
    <t>Mérlegasztal</t>
  </si>
  <si>
    <t>Rotációs vákumbepárló berendezés vásárlása</t>
  </si>
  <si>
    <t>Mágneses keverő AM4 fűthető, 4 férőhelyes</t>
  </si>
  <si>
    <t>Fagyasztószekrény</t>
  </si>
  <si>
    <t>Whirlpool fagyasztószekrény vásárlás</t>
  </si>
  <si>
    <t>Fali axiál ventilátor</t>
  </si>
  <si>
    <t>Szögrotor, centrifuga</t>
  </si>
  <si>
    <t xml:space="preserve">Okulár mikrométer </t>
  </si>
  <si>
    <t>Állatgyógyászati Termékek Igazgatósága</t>
  </si>
  <si>
    <t>DynaFOG Cyclone Ultra hidegkötözőgép, teljes álarc, szűrőbetét</t>
  </si>
  <si>
    <t>Műszer tartozék deutérum lámpa</t>
  </si>
  <si>
    <t>2 db fémajtó készítés, beépítés A-0045</t>
  </si>
  <si>
    <t>Tűzvéd.főkapcs.kiépítése - Gödöllő</t>
  </si>
  <si>
    <t>Járványvéd.hűtőkamrák fázishiány védelme</t>
  </si>
  <si>
    <t>Szellőző átalakítása,ventilátor beépítés</t>
  </si>
  <si>
    <t>Növénytermesztési és Kertészeti Igazgatóság</t>
  </si>
  <si>
    <t>WILE65 gyorsnedvességmérő</t>
  </si>
  <si>
    <t>Blender 2SP homogenizátor 349G019968</t>
  </si>
  <si>
    <t>Mini container 2db</t>
  </si>
  <si>
    <t>Homogenizátor tartály tetővel,Container mini</t>
  </si>
  <si>
    <t>Borászati Igazgatóság</t>
  </si>
  <si>
    <t>Hálozat bővítés, elmenő kör építés UPS</t>
  </si>
  <si>
    <t>Vagyongazdálkodási és Üzemeltetési Igazgatóság</t>
  </si>
  <si>
    <t>Klímaberendezés, úszókapú</t>
  </si>
  <si>
    <t>Fischer FSI-127 HFD klíma 2db</t>
  </si>
  <si>
    <t>Személygépkocsi visszavásárlás 3 db</t>
  </si>
  <si>
    <t>Konyha kialakítása</t>
  </si>
  <si>
    <t>Rendszerszervezési és Felügyeleti Igazgatóság</t>
  </si>
  <si>
    <t>Canon P1 kazetta IR2018</t>
  </si>
  <si>
    <t>KMOP-333 Megújuló energiahord.felh. - közbesz.dokumentáció elkészítése</t>
  </si>
  <si>
    <t>KMOP-3.3.3-Lovarda projekt közbesz.dok.</t>
  </si>
  <si>
    <t>Épületgépész kiviteli terv</t>
  </si>
  <si>
    <t>TB-Step 212414 pályázat (ÁDI)</t>
  </si>
  <si>
    <t>HPQ 630 notebook</t>
  </si>
  <si>
    <t>Acer AS3830TG notebook</t>
  </si>
  <si>
    <t>Mikroszkópkamera és adapter</t>
  </si>
  <si>
    <t>Üvegházhatású gázok kibocs. (Erdészeti Ig.)</t>
  </si>
  <si>
    <t>Monitor 2db, Szoftver 2db, számítógép 3db</t>
  </si>
  <si>
    <t>LG monitor és video kártya</t>
  </si>
  <si>
    <t>Qnap TS-412 tároló</t>
  </si>
  <si>
    <t>Parlagfű elleni közérd.véd.</t>
  </si>
  <si>
    <t>MGSZH portálfejlesztés</t>
  </si>
  <si>
    <t>2db HP LH286EA Probook,VN566AA HP ATI Radeon</t>
  </si>
  <si>
    <t>HP LH437EA 630 P6200 2GB 320GB 3db</t>
  </si>
  <si>
    <t>Notebook 4 db 2 GB</t>
  </si>
  <si>
    <t>LE lenovo laptop L420 1 db</t>
  </si>
  <si>
    <t>HP LH286EA Probook 4530S 2db VN566AA ATIRadeon,Warranty</t>
  </si>
  <si>
    <t xml:space="preserve">HP LH437EA 630 P6200 8db </t>
  </si>
  <si>
    <t>GMO veszély elhárítása</t>
  </si>
  <si>
    <t>8 db laptop</t>
  </si>
  <si>
    <t xml:space="preserve">B 7500 QST Real-Time PCR </t>
  </si>
  <si>
    <t>Klímaberendezés</t>
  </si>
  <si>
    <t>Polimeráz készülék</t>
  </si>
  <si>
    <t>Inox hűtőszekrény</t>
  </si>
  <si>
    <t xml:space="preserve">Sterilfülke </t>
  </si>
  <si>
    <t>EKOP KM-1.2.5-2008.0001 számú projekt</t>
  </si>
  <si>
    <t>Alkalmazás integráció JFGK</t>
  </si>
  <si>
    <t>Oracle Db vásárlás</t>
  </si>
  <si>
    <t xml:space="preserve">IBM Server licenc </t>
  </si>
  <si>
    <t>KM Ekop Linux</t>
  </si>
  <si>
    <t>KM-EKOP: OÁIR rendszer fejlesztése</t>
  </si>
  <si>
    <t>Rendszer (szoftver) paraméterezés</t>
  </si>
  <si>
    <t>Rendszerparaméterezés (szoftver)</t>
  </si>
  <si>
    <t>OÁIR rendszer fejlesztése, KM rendszerrel v. integ</t>
  </si>
  <si>
    <t>KM-EKOP projekt, 3.prioritás/VIR funkciók átadása/M11.mérföldkő</t>
  </si>
  <si>
    <t>KM-EKOP projekt,1.prioritás/VIR funkciók átadása/M11.mérföldkő</t>
  </si>
  <si>
    <t>McAfee Web GW beszerzés</t>
  </si>
  <si>
    <t>Számítástechnikai eszközök beszerzése</t>
  </si>
  <si>
    <t>KM-EKOP informatikai szolg.</t>
  </si>
  <si>
    <t xml:space="preserve">Fordított áfa </t>
  </si>
  <si>
    <t>Fűtési rendszer felújítása</t>
  </si>
  <si>
    <t>Frankel Leó úti ingatlan részleges felújítása</t>
  </si>
  <si>
    <t>Frankel Leó úti ingatlan építésszerelési munkái</t>
  </si>
  <si>
    <t>Siófok tetőszigetelés, vizesblokk javítás, épületgépészeti felülvizsgálat</t>
  </si>
  <si>
    <t>Pünkösdfürdő Okt.Központ tetőszigetelés</t>
  </si>
  <si>
    <t>Szállás utca - tetőfelújítás</t>
  </si>
  <si>
    <t>Hőcserélő</t>
  </si>
  <si>
    <t>FP7-INFLUENZA-2010; Project title: ESNIP3 
Projekt szám: 259949</t>
  </si>
  <si>
    <t>2010-2013</t>
  </si>
  <si>
    <t>FLULABNET</t>
  </si>
  <si>
    <t>2008-2010</t>
  </si>
  <si>
    <t xml:space="preserve"> CSFV_goDiva- 2007.</t>
  </si>
  <si>
    <t>2009-2012</t>
  </si>
  <si>
    <t>TB Step / tüdőgümőkór kutatás</t>
  </si>
  <si>
    <t>GS Soil / Térinformatika</t>
  </si>
  <si>
    <t>2008-2012</t>
  </si>
  <si>
    <t xml:space="preserve">Aids elleni vakcina fejlesztése         /Euro-Neut-41 </t>
  </si>
  <si>
    <t>2008-2013</t>
  </si>
  <si>
    <t>AniBioThreat projekt</t>
  </si>
  <si>
    <t>Határon túli gazdák támogatása</t>
  </si>
  <si>
    <t xml:space="preserve">Hatósági információs rendszer műk. </t>
  </si>
  <si>
    <t>Ügyfeleknek a kimérés költségenek megtérítése</t>
  </si>
  <si>
    <t>Tartozás állomány csökkentése</t>
  </si>
  <si>
    <t>Pünkösdfürdői oktatási központ üzemeltetése</t>
  </si>
  <si>
    <t>Informatikai hálózat kiépítése</t>
  </si>
  <si>
    <t xml:space="preserve">Borászati Igazgatóság </t>
  </si>
  <si>
    <t>20/3/28 A géntechnológiával módosított szervezettel szennyezett szaporítóanyag felhasználasa miatt kárt szenvedett termelők kártalanítsa</t>
  </si>
  <si>
    <t>MgSzH kiadások</t>
  </si>
  <si>
    <t>MgSzH  és megyei Kormányhivatalok kiadásai</t>
  </si>
  <si>
    <t>Erdőgazdáljodási tev.költségei</t>
  </si>
  <si>
    <t>Erdővédelmi Mérő és Megfigyelő Rendszer műk.</t>
  </si>
  <si>
    <t>Üvegházhatású gázok</t>
  </si>
  <si>
    <t>MgSzH kiadásainak megtér.</t>
  </si>
  <si>
    <t>-</t>
  </si>
  <si>
    <t>Prémium évek program..</t>
  </si>
  <si>
    <t>negyedévet követő hónap 15.-e</t>
  </si>
  <si>
    <t>Foglalkoztatottak 2011. évi kompenzációja</t>
  </si>
  <si>
    <t>Siófoki ingatlan üzemeltetés</t>
  </si>
  <si>
    <t>Pünkösdfördő ingatlan üzemeltetés</t>
  </si>
  <si>
    <t>XIV.BM fejezet 20/1/34 Katasztrófa elhárítási célfeladatok</t>
  </si>
  <si>
    <t>Vörös iszap katasztrófa</t>
  </si>
  <si>
    <t>Támogatásértékű pénzeszköz átvétel fejezettől</t>
  </si>
  <si>
    <t>8. oldal</t>
  </si>
  <si>
    <t>9. oldal</t>
  </si>
  <si>
    <t>11. oldal</t>
  </si>
  <si>
    <t>14. oldal</t>
  </si>
  <si>
    <t>Termőföld értékesítés: Téves könyveléssel ide került összegek</t>
  </si>
  <si>
    <t>Ingatlan értékesítés: A könyvelt összegek szolgálati lakás eladásából származó részletek</t>
  </si>
  <si>
    <t>F/1 jelű tábla</t>
  </si>
  <si>
    <t>Átvett pénzeszközök</t>
  </si>
  <si>
    <t>Átadó intézmény, szervezet, fejezeti kezelésű előirányzat megnevezése</t>
  </si>
  <si>
    <t>Átvett pénzeszköz célja, rendeltetése</t>
  </si>
  <si>
    <t>1. Működési célra átvett pénzeszközök fejezeten belül</t>
  </si>
  <si>
    <t xml:space="preserve"> - a) Támogatásértékű működési bevételek</t>
  </si>
  <si>
    <t>Mezőgazdasági és Vidékfejlesztési Hivatal</t>
  </si>
  <si>
    <t>DSZ/4/2010 szőlőtermelésből való végleges kivonás támogatása</t>
  </si>
  <si>
    <t>DSZ/5/2010 EU-s jogszabályok helyszíni ellenőrzése</t>
  </si>
  <si>
    <t>DSZ/6/2010 EU-s jogszabályok helyszíni ellenörzése TS</t>
  </si>
  <si>
    <t>DSZ/7/2010 Erdőterületek felmérése TS</t>
  </si>
  <si>
    <t>DSZ/6/2011 Sűrített szőlőmust alkalmazásának támogatása</t>
  </si>
  <si>
    <t>DSZ/7/2011 szőlőtermelésből való végleges kivonás támogatása</t>
  </si>
  <si>
    <t>DSZ/8/2011 erdőterületek felmérése</t>
  </si>
  <si>
    <t>DSZ/9/2011 EU-s jogszabályok helyszíni ellenőrzése</t>
  </si>
  <si>
    <t>DSZ/10/2011 EU-s jogszabályok helyszíni ellenőrzése</t>
  </si>
  <si>
    <t>DSZ/14/2011 Elektronikus kérelemkitöltési,kérelembenyújtási adategyeztetési feladatok</t>
  </si>
  <si>
    <t>DSZ/32/2011 Tavalyi teljesítésigazolások alapján idén elszámolt</t>
  </si>
  <si>
    <t>MVH (Baromfi- ill. Vágóállat-és Hús Terméktanácson keresztül)</t>
  </si>
  <si>
    <t>Támogatott diagnosztikai vizsgálatok fedezete 148/2007. (XII. 8.) FVM r. alapján</t>
  </si>
  <si>
    <t>VM  "Bormarketing és minőség-ellenőrzés" előirányzat 20/3/22</t>
  </si>
  <si>
    <t>Bor forgalombahozatali járulék 2010. évi</t>
  </si>
  <si>
    <t>Bor forgalombahozatali járulék 2011. évi</t>
  </si>
  <si>
    <t>VM, 20/05/06/5 Fenntartható erdőgazd.tám.</t>
  </si>
  <si>
    <t>Üvegházhatású gázok számítása</t>
  </si>
  <si>
    <t>NFÜ/MVH</t>
  </si>
  <si>
    <t>EKOP KM alkalmazás projekt</t>
  </si>
  <si>
    <t>Területalapú támogatás</t>
  </si>
  <si>
    <t>Állatbetegségek, zoonózisok felszámolása, megfigyelése 45/2010.(IV.23.)FVM r. és 49/2011. VM rend.alapján</t>
  </si>
  <si>
    <t>Növényegészségügyi vizsgálatok támogatása 117/2007. (X.10.) FVM r. alapján</t>
  </si>
  <si>
    <t>VM Irányító Szervezete</t>
  </si>
  <si>
    <t>VM "Állat- és növénykártalanítás" előirányzat</t>
  </si>
  <si>
    <t>Állami költségen végzett járványvédelmi vizsgálatok fedezete</t>
  </si>
  <si>
    <t xml:space="preserve"> - b) Működési célú előirányzat maradvány átvétel</t>
  </si>
  <si>
    <t xml:space="preserve">VM, 20/03/04 </t>
  </si>
  <si>
    <t>Magyar-Román regionális Kutató Oktató Központ támogatása</t>
  </si>
  <si>
    <t xml:space="preserve">VM, 20/03/10/01 </t>
  </si>
  <si>
    <t>Parlagfű elleni közérdekű védekezés</t>
  </si>
  <si>
    <t xml:space="preserve">VM, 20/03/15 </t>
  </si>
  <si>
    <t>Intézményi feladatok támogatása</t>
  </si>
  <si>
    <t>VM, 20/05/06/5</t>
  </si>
  <si>
    <t>Fenntartható erdőgazd.tám.</t>
  </si>
  <si>
    <t>2. Működési célra átvett pénzeszközök fejezeten kívülről</t>
  </si>
  <si>
    <t>Kutatási és Technológiai Innovációs Alap</t>
  </si>
  <si>
    <t>Sosklíma növ.term. pályázat</t>
  </si>
  <si>
    <t>Quatomel növ.term. pályázat</t>
  </si>
  <si>
    <t>Nemzeti Államigazgatási Központ</t>
  </si>
  <si>
    <t>MgSzH-nál felmerült költségek megtérítése</t>
  </si>
  <si>
    <t>NFÜ</t>
  </si>
  <si>
    <t>ÁROP projekt</t>
  </si>
  <si>
    <t xml:space="preserve"> -b) ÁHT-n kívüli működési célú pénzeszköz átvétel</t>
  </si>
  <si>
    <t>MVH KESZ-ről megelőlegezett EU-s tám.</t>
  </si>
  <si>
    <t xml:space="preserve">Állatbetegségek, zoonózisok felszámolása 45/2010.(IV.23.)FVM r. és 49/2011. VM rend.alapján </t>
  </si>
  <si>
    <t>Parlagfű közérdekű védekezés visszatérült előlegek felhasználása</t>
  </si>
  <si>
    <t>Európai Unió</t>
  </si>
  <si>
    <t xml:space="preserve">EuroNeut pályázat </t>
  </si>
  <si>
    <t>Sertéspestis kutatás pályázat (áthúzódó bevétel átvezetéssel)</t>
  </si>
  <si>
    <t>GS Soil pályázat (áthúzódó bevétel átvezetéssel)</t>
  </si>
  <si>
    <t>AniBio Threat pályázat (áthúzódó bevétel átvezetéssel)</t>
  </si>
  <si>
    <t>ESNIP3 ÁDI pályázat (áthúzódó bevétel átvezetéssel)</t>
  </si>
  <si>
    <t>Inspektori képzés</t>
  </si>
  <si>
    <t>FLULABNET pályázat (áthúzódó bevétel átvezetéssel)</t>
  </si>
  <si>
    <t>Állatbetegségek, zoonózisok felszámolásának, megfigyelésének 2009. évi költségeinek megtérítéséből MgSzH-nál maradó támogatás</t>
  </si>
  <si>
    <t>MVH-n keresztül</t>
  </si>
  <si>
    <t>3. Felhalmozási célra átvett pénzeszközök fejezeten belül</t>
  </si>
  <si>
    <t xml:space="preserve"> - a) Támogatásértékű felhalmozási bevételek</t>
  </si>
  <si>
    <t xml:space="preserve"> - b) Felhalmozási célú előirányzat maradvány átvétel</t>
  </si>
  <si>
    <t>4. Felhalmozási célra átvett pénzeszközök fejezeten kívül</t>
  </si>
  <si>
    <t xml:space="preserve"> -b) ÁHT-n kívüli felhalmozási célú pénzeszköz átvétel</t>
  </si>
  <si>
    <t>6. oldal</t>
  </si>
  <si>
    <t>7.oldal</t>
  </si>
  <si>
    <t>12. oldal</t>
  </si>
  <si>
    <t>13. oldal</t>
  </si>
  <si>
    <t>17. oldal</t>
  </si>
  <si>
    <t>18. oldal</t>
  </si>
</sst>
</file>

<file path=xl/styles.xml><?xml version="1.0" encoding="utf-8"?>
<styleSheet xmlns="http://schemas.openxmlformats.org/spreadsheetml/2006/main">
  <numFmts count="1">
    <numFmt numFmtId="164" formatCode="\$#,##0\ ;\(\$#,##0\)"/>
  </numFmts>
  <fonts count="36">
    <font>
      <sz val="10"/>
      <name val="MS Sans Serif"/>
      <charset val="238"/>
    </font>
    <font>
      <sz val="12"/>
      <color indexed="22"/>
      <name val="Times New Roman"/>
      <family val="1"/>
      <charset val="238"/>
    </font>
    <font>
      <sz val="18"/>
      <color indexed="22"/>
      <name val="Times New Roman"/>
      <family val="1"/>
      <charset val="238"/>
    </font>
    <font>
      <sz val="8"/>
      <color indexed="22"/>
      <name val="Times New Roman"/>
      <family val="1"/>
      <charset val="238"/>
    </font>
    <font>
      <sz val="10"/>
      <name val="Arial CE"/>
      <charset val="238"/>
    </font>
    <font>
      <sz val="8"/>
      <name val="MS Sans Serif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MS Sans Serif"/>
      <family val="2"/>
      <charset val="238"/>
    </font>
    <font>
      <b/>
      <sz val="14"/>
      <name val="Times New Roman CE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u/>
      <sz val="12"/>
      <name val="Times New Roman"/>
      <family val="1"/>
      <charset val="238"/>
    </font>
    <font>
      <u/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sz val="8"/>
      <name val="Times New Roman CE"/>
      <charset val="238"/>
    </font>
    <font>
      <b/>
      <u/>
      <sz val="12"/>
      <name val="Times New Roman"/>
      <family val="1"/>
      <charset val="238"/>
    </font>
    <font>
      <sz val="10"/>
      <name val="Times"/>
      <family val="1"/>
    </font>
    <font>
      <i/>
      <sz val="10"/>
      <name val="Times"/>
      <family val="1"/>
    </font>
    <font>
      <b/>
      <sz val="10"/>
      <name val="Times"/>
      <family val="1"/>
    </font>
    <font>
      <sz val="10"/>
      <name val="MS Sans Serif"/>
      <family val="2"/>
      <charset val="238"/>
    </font>
    <font>
      <b/>
      <sz val="10"/>
      <name val="Times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7" fillId="0" borderId="0"/>
    <xf numFmtId="0" fontId="1" fillId="0" borderId="1" applyNumberFormat="0" applyFont="0" applyFill="0" applyAlignment="0" applyProtection="0"/>
    <xf numFmtId="0" fontId="25" fillId="0" borderId="0"/>
  </cellStyleXfs>
  <cellXfs count="326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8" fillId="0" borderId="2" xfId="0" applyFont="1" applyBorder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justify"/>
    </xf>
    <xf numFmtId="0" fontId="13" fillId="0" borderId="0" xfId="0" applyFont="1"/>
    <xf numFmtId="0" fontId="13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0" fontId="6" fillId="0" borderId="0" xfId="0" applyFont="1"/>
    <xf numFmtId="0" fontId="8" fillId="0" borderId="2" xfId="0" applyFont="1" applyBorder="1" applyAlignment="1">
      <alignment horizontal="justify" vertical="top" wrapText="1"/>
    </xf>
    <xf numFmtId="0" fontId="16" fillId="0" borderId="0" xfId="0" applyFont="1" applyAlignment="1">
      <alignment horizontal="right"/>
    </xf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justify"/>
    </xf>
    <xf numFmtId="0" fontId="9" fillId="0" borderId="0" xfId="0" applyFont="1" applyAlignment="1">
      <alignment horizontal="left" indent="12"/>
    </xf>
    <xf numFmtId="0" fontId="18" fillId="0" borderId="0" xfId="0" applyFont="1"/>
    <xf numFmtId="0" fontId="8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justify" vertical="top" wrapText="1"/>
    </xf>
    <xf numFmtId="0" fontId="16" fillId="0" borderId="0" xfId="0" applyFont="1"/>
    <xf numFmtId="0" fontId="15" fillId="1" borderId="2" xfId="0" applyFont="1" applyFill="1" applyBorder="1" applyAlignment="1">
      <alignment horizontal="center" vertical="top" wrapText="1"/>
    </xf>
    <xf numFmtId="3" fontId="13" fillId="0" borderId="2" xfId="0" applyNumberFormat="1" applyFont="1" applyBorder="1" applyAlignment="1">
      <alignment horizontal="right" vertical="top" wrapText="1"/>
    </xf>
    <xf numFmtId="3" fontId="0" fillId="0" borderId="0" xfId="0" applyNumberFormat="1"/>
    <xf numFmtId="3" fontId="8" fillId="0" borderId="0" xfId="0" applyNumberFormat="1" applyFont="1"/>
    <xf numFmtId="0" fontId="16" fillId="0" borderId="0" xfId="0" applyFont="1" applyAlignment="1">
      <alignment horizontal="left" indent="15"/>
    </xf>
    <xf numFmtId="3" fontId="9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3" fontId="13" fillId="0" borderId="2" xfId="0" applyNumberFormat="1" applyFont="1" applyBorder="1" applyAlignment="1">
      <alignment horizontal="justify" vertical="top" wrapText="1"/>
    </xf>
    <xf numFmtId="3" fontId="15" fillId="0" borderId="2" xfId="0" applyNumberFormat="1" applyFont="1" applyBorder="1" applyAlignment="1">
      <alignment horizontal="justify" vertical="top" wrapText="1"/>
    </xf>
    <xf numFmtId="3" fontId="15" fillId="0" borderId="5" xfId="0" applyNumberFormat="1" applyFont="1" applyBorder="1" applyAlignment="1">
      <alignment horizontal="justify" vertical="top" wrapText="1"/>
    </xf>
    <xf numFmtId="3" fontId="13" fillId="0" borderId="5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left" vertical="center"/>
    </xf>
    <xf numFmtId="0" fontId="7" fillId="0" borderId="0" xfId="8"/>
    <xf numFmtId="0" fontId="7" fillId="0" borderId="6" xfId="8" applyBorder="1"/>
    <xf numFmtId="0" fontId="7" fillId="0" borderId="7" xfId="8" applyBorder="1"/>
    <xf numFmtId="0" fontId="7" fillId="0" borderId="8" xfId="8" applyBorder="1" applyAlignment="1">
      <alignment horizontal="center"/>
    </xf>
    <xf numFmtId="0" fontId="7" fillId="0" borderId="3" xfId="8" applyBorder="1" applyAlignment="1">
      <alignment horizontal="center"/>
    </xf>
    <xf numFmtId="0" fontId="7" fillId="0" borderId="9" xfId="8" applyBorder="1" applyAlignment="1">
      <alignment horizontal="center"/>
    </xf>
    <xf numFmtId="0" fontId="7" fillId="0" borderId="10" xfId="8" applyBorder="1" applyAlignment="1">
      <alignment horizontal="left"/>
    </xf>
    <xf numFmtId="0" fontId="7" fillId="0" borderId="11" xfId="8" applyBorder="1" applyAlignment="1">
      <alignment horizontal="left"/>
    </xf>
    <xf numFmtId="0" fontId="7" fillId="0" borderId="12" xfId="8" applyBorder="1"/>
    <xf numFmtId="0" fontId="7" fillId="0" borderId="14" xfId="8" applyBorder="1" applyAlignment="1">
      <alignment horizontal="center"/>
    </xf>
    <xf numFmtId="0" fontId="7" fillId="0" borderId="0" xfId="8" applyFont="1" applyAlignment="1">
      <alignment horizontal="right"/>
    </xf>
    <xf numFmtId="0" fontId="7" fillId="0" borderId="16" xfId="8" applyBorder="1" applyAlignment="1">
      <alignment horizontal="center"/>
    </xf>
    <xf numFmtId="0" fontId="7" fillId="0" borderId="8" xfId="8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3" fillId="3" borderId="25" xfId="0" applyFont="1" applyFill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13" fillId="0" borderId="50" xfId="0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17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3" fontId="7" fillId="0" borderId="36" xfId="8" applyNumberFormat="1" applyBorder="1" applyAlignment="1">
      <alignment horizontal="right" vertical="center"/>
    </xf>
    <xf numFmtId="3" fontId="7" fillId="0" borderId="23" xfId="8" applyNumberFormat="1" applyBorder="1" applyAlignment="1">
      <alignment horizontal="right" vertical="center"/>
    </xf>
    <xf numFmtId="3" fontId="7" fillId="0" borderId="43" xfId="8" applyNumberFormat="1" applyBorder="1" applyAlignment="1">
      <alignment horizontal="right" vertical="center"/>
    </xf>
    <xf numFmtId="3" fontId="7" fillId="0" borderId="44" xfId="8" applyNumberFormat="1" applyBorder="1" applyAlignment="1">
      <alignment horizontal="right" vertical="center"/>
    </xf>
    <xf numFmtId="3" fontId="7" fillId="0" borderId="45" xfId="8" applyNumberFormat="1" applyBorder="1" applyAlignment="1">
      <alignment horizontal="right" vertical="center"/>
    </xf>
    <xf numFmtId="3" fontId="7" fillId="0" borderId="35" xfId="8" applyNumberFormat="1" applyBorder="1" applyAlignment="1">
      <alignment horizontal="right" vertical="center"/>
    </xf>
    <xf numFmtId="3" fontId="7" fillId="0" borderId="22" xfId="8" applyNumberFormat="1" applyBorder="1" applyAlignment="1">
      <alignment horizontal="right" vertical="center"/>
    </xf>
    <xf numFmtId="3" fontId="7" fillId="0" borderId="34" xfId="8" applyNumberFormat="1" applyBorder="1" applyAlignment="1">
      <alignment horizontal="right" vertical="center"/>
    </xf>
    <xf numFmtId="3" fontId="7" fillId="0" borderId="40" xfId="8" applyNumberFormat="1" applyBorder="1" applyAlignment="1">
      <alignment horizontal="right" vertical="center"/>
    </xf>
    <xf numFmtId="3" fontId="7" fillId="0" borderId="41" xfId="8" applyNumberFormat="1" applyBorder="1" applyAlignment="1">
      <alignment horizontal="right" vertical="center"/>
    </xf>
    <xf numFmtId="3" fontId="7" fillId="0" borderId="42" xfId="8" applyNumberFormat="1" applyBorder="1" applyAlignment="1">
      <alignment horizontal="right" vertical="center"/>
    </xf>
    <xf numFmtId="3" fontId="7" fillId="0" borderId="46" xfId="8" applyNumberFormat="1" applyBorder="1" applyAlignment="1">
      <alignment horizontal="right" vertical="center"/>
    </xf>
    <xf numFmtId="0" fontId="22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justify"/>
    </xf>
    <xf numFmtId="0" fontId="24" fillId="1" borderId="2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right" vertical="top" wrapText="1"/>
    </xf>
    <xf numFmtId="0" fontId="22" fillId="0" borderId="2" xfId="1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right" vertical="top" wrapText="1"/>
    </xf>
    <xf numFmtId="0" fontId="22" fillId="0" borderId="2" xfId="1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4" fillId="0" borderId="2" xfId="0" applyFont="1" applyBorder="1" applyAlignment="1">
      <alignment horizontal="left" vertical="top" wrapText="1"/>
    </xf>
    <xf numFmtId="0" fontId="24" fillId="0" borderId="0" xfId="0" applyFont="1"/>
    <xf numFmtId="0" fontId="22" fillId="0" borderId="0" xfId="0" applyFont="1" applyAlignment="1">
      <alignment horizontal="left"/>
    </xf>
    <xf numFmtId="3" fontId="22" fillId="0" borderId="0" xfId="0" applyNumberFormat="1" applyFont="1"/>
    <xf numFmtId="3" fontId="26" fillId="0" borderId="2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wrapText="1"/>
    </xf>
    <xf numFmtId="0" fontId="27" fillId="0" borderId="0" xfId="0" applyFont="1"/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15" fillId="0" borderId="2" xfId="0" applyNumberFormat="1" applyFont="1" applyBorder="1" applyAlignment="1">
      <alignment horizontal="right" vertical="top" wrapText="1"/>
    </xf>
    <xf numFmtId="0" fontId="30" fillId="0" borderId="7" xfId="0" applyFont="1" applyBorder="1" applyAlignment="1">
      <alignment horizontal="left" vertical="top" wrapText="1"/>
    </xf>
    <xf numFmtId="0" fontId="7" fillId="0" borderId="12" xfId="8" applyBorder="1" applyAlignment="1">
      <alignment horizontal="left"/>
    </xf>
    <xf numFmtId="49" fontId="31" fillId="0" borderId="34" xfId="0" applyNumberFormat="1" applyFont="1" applyBorder="1" applyAlignment="1">
      <alignment horizontal="left" vertical="top" wrapText="1"/>
    </xf>
    <xf numFmtId="0" fontId="7" fillId="0" borderId="48" xfId="8" applyBorder="1"/>
    <xf numFmtId="0" fontId="7" fillId="0" borderId="2" xfId="8" applyBorder="1" applyAlignment="1">
      <alignment horizontal="left"/>
    </xf>
    <xf numFmtId="0" fontId="7" fillId="0" borderId="51" xfId="8" applyBorder="1"/>
    <xf numFmtId="0" fontId="31" fillId="0" borderId="2" xfId="0" applyFont="1" applyBorder="1" applyAlignment="1">
      <alignment horizontal="left" vertical="top" wrapText="1"/>
    </xf>
    <xf numFmtId="0" fontId="7" fillId="0" borderId="38" xfId="8" applyBorder="1"/>
    <xf numFmtId="0" fontId="7" fillId="0" borderId="4" xfId="8" applyBorder="1" applyAlignment="1">
      <alignment horizontal="left"/>
    </xf>
    <xf numFmtId="0" fontId="7" fillId="0" borderId="52" xfId="8" applyBorder="1"/>
    <xf numFmtId="0" fontId="7" fillId="0" borderId="2" xfId="8" applyFont="1" applyBorder="1" applyAlignment="1">
      <alignment horizontal="left"/>
    </xf>
    <xf numFmtId="0" fontId="7" fillId="0" borderId="4" xfId="8" applyFont="1" applyBorder="1" applyAlignment="1">
      <alignment horizontal="left"/>
    </xf>
    <xf numFmtId="0" fontId="7" fillId="0" borderId="32" xfId="8" applyBorder="1"/>
    <xf numFmtId="0" fontId="31" fillId="0" borderId="31" xfId="0" applyFont="1" applyBorder="1" applyAlignment="1">
      <alignment horizontal="left" vertical="top" wrapText="1"/>
    </xf>
    <xf numFmtId="0" fontId="7" fillId="0" borderId="2" xfId="8" applyBorder="1"/>
    <xf numFmtId="0" fontId="7" fillId="0" borderId="0" xfId="8" applyBorder="1" applyAlignment="1">
      <alignment horizontal="left"/>
    </xf>
    <xf numFmtId="0" fontId="7" fillId="0" borderId="34" xfId="8" applyBorder="1"/>
    <xf numFmtId="49" fontId="31" fillId="0" borderId="2" xfId="0" applyNumberFormat="1" applyFont="1" applyBorder="1" applyAlignment="1">
      <alignment horizontal="left" vertical="top" wrapText="1"/>
    </xf>
    <xf numFmtId="3" fontId="7" fillId="0" borderId="0" xfId="8" applyNumberFormat="1"/>
    <xf numFmtId="0" fontId="28" fillId="0" borderId="0" xfId="8" applyFont="1"/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3" fontId="13" fillId="0" borderId="53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wrapText="1"/>
    </xf>
    <xf numFmtId="14" fontId="13" fillId="0" borderId="2" xfId="0" applyNumberFormat="1" applyFont="1" applyBorder="1" applyAlignment="1">
      <alignment horizontal="center" wrapText="1"/>
    </xf>
    <xf numFmtId="3" fontId="13" fillId="0" borderId="18" xfId="0" applyNumberFormat="1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wrapText="1"/>
    </xf>
    <xf numFmtId="0" fontId="13" fillId="0" borderId="20" xfId="0" applyFont="1" applyBorder="1" applyAlignment="1">
      <alignment horizontal="center" wrapText="1"/>
    </xf>
    <xf numFmtId="3" fontId="13" fillId="0" borderId="21" xfId="0" applyNumberFormat="1" applyFont="1" applyBorder="1" applyAlignment="1">
      <alignment wrapText="1"/>
    </xf>
    <xf numFmtId="3" fontId="15" fillId="0" borderId="25" xfId="0" applyNumberFormat="1" applyFont="1" applyBorder="1" applyAlignment="1">
      <alignment wrapText="1"/>
    </xf>
    <xf numFmtId="3" fontId="15" fillId="0" borderId="26" xfId="0" applyNumberFormat="1" applyFont="1" applyBorder="1" applyAlignment="1">
      <alignment wrapText="1"/>
    </xf>
    <xf numFmtId="0" fontId="15" fillId="0" borderId="0" xfId="0" applyFont="1"/>
    <xf numFmtId="0" fontId="32" fillId="0" borderId="4" xfId="0" applyFont="1" applyBorder="1" applyAlignment="1">
      <alignment horizontal="center" vertical="top" wrapText="1"/>
    </xf>
    <xf numFmtId="0" fontId="29" fillId="0" borderId="0" xfId="0" applyFont="1"/>
    <xf numFmtId="0" fontId="25" fillId="0" borderId="0" xfId="0" applyFont="1"/>
    <xf numFmtId="0" fontId="13" fillId="0" borderId="3" xfId="0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right" vertical="top" wrapText="1"/>
    </xf>
    <xf numFmtId="0" fontId="13" fillId="0" borderId="0" xfId="0" applyFont="1" applyBorder="1" applyAlignment="1">
      <alignment horizontal="left" vertical="center"/>
    </xf>
    <xf numFmtId="3" fontId="13" fillId="0" borderId="0" xfId="0" applyNumberFormat="1" applyFont="1" applyBorder="1" applyAlignment="1">
      <alignment horizontal="righ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6" xfId="0" applyFont="1" applyBorder="1" applyAlignment="1">
      <alignment vertical="center" wrapText="1"/>
    </xf>
    <xf numFmtId="0" fontId="13" fillId="0" borderId="16" xfId="0" applyFont="1" applyBorder="1" applyAlignment="1">
      <alignment wrapText="1"/>
    </xf>
    <xf numFmtId="3" fontId="13" fillId="0" borderId="3" xfId="0" applyNumberFormat="1" applyFont="1" applyBorder="1" applyAlignment="1">
      <alignment wrapText="1"/>
    </xf>
    <xf numFmtId="14" fontId="13" fillId="0" borderId="3" xfId="0" applyNumberFormat="1" applyFont="1" applyBorder="1" applyAlignment="1">
      <alignment horizontal="center" wrapText="1"/>
    </xf>
    <xf numFmtId="3" fontId="13" fillId="0" borderId="9" xfId="0" applyNumberFormat="1" applyFont="1" applyBorder="1" applyAlignment="1">
      <alignment wrapText="1"/>
    </xf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14" fontId="13" fillId="0" borderId="0" xfId="0" applyNumberFormat="1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3" fontId="34" fillId="0" borderId="2" xfId="0" applyNumberFormat="1" applyFont="1" applyBorder="1" applyAlignment="1">
      <alignment horizontal="right" vertical="center" wrapText="1"/>
    </xf>
    <xf numFmtId="0" fontId="13" fillId="0" borderId="2" xfId="0" applyFont="1" applyFill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top" wrapText="1"/>
    </xf>
    <xf numFmtId="3" fontId="15" fillId="0" borderId="2" xfId="0" applyNumberFormat="1" applyFont="1" applyFill="1" applyBorder="1" applyAlignment="1">
      <alignment horizontal="right" vertical="top" wrapText="1"/>
    </xf>
    <xf numFmtId="0" fontId="13" fillId="0" borderId="5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3" fontId="13" fillId="0" borderId="2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3" fontId="29" fillId="0" borderId="0" xfId="0" applyNumberFormat="1" applyFont="1" applyFill="1"/>
    <xf numFmtId="3" fontId="13" fillId="0" borderId="2" xfId="0" applyNumberFormat="1" applyFont="1" applyFill="1" applyBorder="1" applyAlignment="1">
      <alignment horizontal="right" vertical="center" wrapText="1"/>
    </xf>
    <xf numFmtId="3" fontId="29" fillId="0" borderId="0" xfId="0" applyNumberFormat="1" applyFont="1"/>
    <xf numFmtId="0" fontId="1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35" fillId="0" borderId="0" xfId="0" applyFont="1"/>
    <xf numFmtId="0" fontId="9" fillId="0" borderId="0" xfId="0" applyFont="1" applyAlignment="1">
      <alignment horizont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1" borderId="2" xfId="0" applyNumberFormat="1" applyFont="1" applyFill="1" applyBorder="1" applyAlignment="1">
      <alignment horizontal="center" wrapText="1"/>
    </xf>
    <xf numFmtId="0" fontId="8" fillId="1" borderId="2" xfId="0" applyFont="1" applyFill="1" applyBorder="1" applyAlignment="1">
      <alignment horizontal="center" wrapText="1"/>
    </xf>
    <xf numFmtId="0" fontId="8" fillId="1" borderId="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1" fillId="0" borderId="0" xfId="8" applyFont="1" applyAlignment="1">
      <alignment horizontal="center"/>
    </xf>
    <xf numFmtId="0" fontId="7" fillId="0" borderId="37" xfId="8" applyFont="1" applyBorder="1" applyAlignment="1">
      <alignment horizontal="center"/>
    </xf>
    <xf numFmtId="0" fontId="7" fillId="0" borderId="37" xfId="8" applyBorder="1" applyAlignment="1">
      <alignment horizontal="center"/>
    </xf>
    <xf numFmtId="0" fontId="7" fillId="0" borderId="38" xfId="8" applyBorder="1" applyAlignment="1">
      <alignment horizontal="center"/>
    </xf>
    <xf numFmtId="0" fontId="7" fillId="0" borderId="39" xfId="8" applyFont="1" applyBorder="1" applyAlignment="1">
      <alignment horizontal="center" wrapText="1"/>
    </xf>
    <xf numFmtId="0" fontId="7" fillId="0" borderId="15" xfId="8" applyBorder="1" applyAlignment="1">
      <alignment horizontal="center" wrapText="1"/>
    </xf>
    <xf numFmtId="3" fontId="7" fillId="0" borderId="35" xfId="8" applyNumberFormat="1" applyBorder="1" applyAlignment="1">
      <alignment horizontal="right" vertical="center"/>
    </xf>
    <xf numFmtId="3" fontId="7" fillId="0" borderId="22" xfId="8" applyNumberFormat="1" applyBorder="1" applyAlignment="1">
      <alignment horizontal="right" vertical="center"/>
    </xf>
    <xf numFmtId="3" fontId="7" fillId="0" borderId="44" xfId="8" applyNumberFormat="1" applyBorder="1" applyAlignment="1">
      <alignment horizontal="right" vertical="center"/>
    </xf>
    <xf numFmtId="3" fontId="7" fillId="0" borderId="45" xfId="8" applyNumberFormat="1" applyBorder="1" applyAlignment="1">
      <alignment horizontal="right" vertical="center"/>
    </xf>
    <xf numFmtId="3" fontId="7" fillId="0" borderId="36" xfId="8" applyNumberFormat="1" applyBorder="1" applyAlignment="1">
      <alignment horizontal="right" vertical="center"/>
    </xf>
    <xf numFmtId="3" fontId="7" fillId="0" borderId="23" xfId="8" applyNumberFormat="1" applyBorder="1" applyAlignment="1">
      <alignment horizontal="right" vertical="center"/>
    </xf>
    <xf numFmtId="3" fontId="7" fillId="0" borderId="40" xfId="8" applyNumberFormat="1" applyBorder="1" applyAlignment="1">
      <alignment horizontal="right" vertical="center"/>
    </xf>
    <xf numFmtId="3" fontId="7" fillId="0" borderId="41" xfId="8" applyNumberFormat="1" applyBorder="1" applyAlignment="1">
      <alignment horizontal="right" vertical="center"/>
    </xf>
    <xf numFmtId="0" fontId="7" fillId="0" borderId="44" xfId="8" applyFont="1" applyBorder="1" applyAlignment="1">
      <alignment horizontal="center" vertical="center" wrapText="1"/>
    </xf>
    <xf numFmtId="0" fontId="7" fillId="0" borderId="46" xfId="8" applyBorder="1" applyAlignment="1">
      <alignment horizontal="center" vertical="center" wrapText="1"/>
    </xf>
    <xf numFmtId="0" fontId="7" fillId="0" borderId="36" xfId="8" applyBorder="1" applyAlignment="1">
      <alignment horizontal="center" vertical="center" wrapText="1"/>
    </xf>
    <xf numFmtId="0" fontId="7" fillId="0" borderId="43" xfId="8" applyBorder="1" applyAlignment="1">
      <alignment horizontal="center" vertical="center" wrapText="1"/>
    </xf>
    <xf numFmtId="0" fontId="7" fillId="0" borderId="15" xfId="8" applyFont="1" applyBorder="1" applyAlignment="1">
      <alignment horizontal="center" wrapText="1"/>
    </xf>
    <xf numFmtId="0" fontId="7" fillId="0" borderId="49" xfId="8" applyFont="1" applyBorder="1" applyAlignment="1">
      <alignment horizontal="center" vertical="center"/>
    </xf>
    <xf numFmtId="0" fontId="7" fillId="0" borderId="5" xfId="8" applyBorder="1" applyAlignment="1">
      <alignment horizontal="center" vertical="center"/>
    </xf>
    <xf numFmtId="0" fontId="7" fillId="0" borderId="8" xfId="8" applyBorder="1" applyAlignment="1">
      <alignment horizontal="center" vertical="center"/>
    </xf>
    <xf numFmtId="0" fontId="7" fillId="0" borderId="13" xfId="8" applyBorder="1" applyAlignment="1">
      <alignment horizontal="center" vertical="center"/>
    </xf>
    <xf numFmtId="0" fontId="7" fillId="0" borderId="33" xfId="8" applyBorder="1" applyAlignment="1">
      <alignment horizontal="center" vertical="center"/>
    </xf>
    <xf numFmtId="0" fontId="7" fillId="0" borderId="27" xfId="8" applyBorder="1" applyAlignment="1">
      <alignment horizontal="center" vertical="center"/>
    </xf>
    <xf numFmtId="0" fontId="7" fillId="0" borderId="29" xfId="8" applyFont="1" applyBorder="1" applyAlignment="1">
      <alignment horizontal="center" vertical="center"/>
    </xf>
    <xf numFmtId="0" fontId="7" fillId="0" borderId="47" xfId="8" applyBorder="1" applyAlignment="1">
      <alignment horizontal="center" vertical="center"/>
    </xf>
    <xf numFmtId="0" fontId="7" fillId="0" borderId="28" xfId="8" applyBorder="1" applyAlignment="1">
      <alignment horizontal="center" vertical="center"/>
    </xf>
    <xf numFmtId="0" fontId="7" fillId="0" borderId="48" xfId="8" applyBorder="1" applyAlignment="1">
      <alignment horizontal="center" vertical="center"/>
    </xf>
    <xf numFmtId="3" fontId="7" fillId="0" borderId="34" xfId="8" applyNumberFormat="1" applyBorder="1" applyAlignment="1">
      <alignment horizontal="right" vertical="center"/>
    </xf>
    <xf numFmtId="3" fontId="7" fillId="0" borderId="43" xfId="8" applyNumberFormat="1" applyBorder="1" applyAlignment="1">
      <alignment horizontal="right" vertical="center"/>
    </xf>
    <xf numFmtId="3" fontId="7" fillId="0" borderId="42" xfId="8" applyNumberFormat="1" applyBorder="1" applyAlignment="1">
      <alignment horizontal="right" vertical="center"/>
    </xf>
    <xf numFmtId="0" fontId="7" fillId="0" borderId="10" xfId="8" applyFont="1" applyBorder="1" applyAlignment="1">
      <alignment horizontal="center"/>
    </xf>
    <xf numFmtId="0" fontId="7" fillId="0" borderId="29" xfId="8" applyFont="1" applyBorder="1" applyAlignment="1">
      <alignment horizontal="center" wrapText="1"/>
    </xf>
    <xf numFmtId="0" fontId="7" fillId="0" borderId="5" xfId="8" applyFont="1" applyBorder="1" applyAlignment="1">
      <alignment horizontal="center" wrapText="1"/>
    </xf>
    <xf numFmtId="0" fontId="7" fillId="0" borderId="47" xfId="8" applyFont="1" applyBorder="1" applyAlignment="1">
      <alignment horizontal="center" wrapText="1"/>
    </xf>
    <xf numFmtId="0" fontId="7" fillId="0" borderId="28" xfId="8" applyFont="1" applyBorder="1" applyAlignment="1">
      <alignment horizontal="center" wrapText="1"/>
    </xf>
    <xf numFmtId="0" fontId="7" fillId="0" borderId="33" xfId="8" applyFont="1" applyBorder="1" applyAlignment="1">
      <alignment horizontal="center" wrapText="1"/>
    </xf>
    <xf numFmtId="0" fontId="7" fillId="0" borderId="48" xfId="8" applyFont="1" applyBorder="1" applyAlignment="1">
      <alignment horizontal="center" wrapText="1"/>
    </xf>
    <xf numFmtId="0" fontId="7" fillId="0" borderId="49" xfId="8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8" xfId="8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33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3" fontId="7" fillId="0" borderId="46" xfId="8" applyNumberFormat="1" applyBorder="1" applyAlignment="1">
      <alignment horizontal="right" vertical="center"/>
    </xf>
    <xf numFmtId="0" fontId="21" fillId="0" borderId="0" xfId="0" applyFont="1" applyAlignment="1">
      <alignment horizontal="center" wrapText="1"/>
    </xf>
    <xf numFmtId="0" fontId="15" fillId="3" borderId="54" xfId="0" applyFont="1" applyFill="1" applyBorder="1" applyAlignment="1">
      <alignment horizontal="center" wrapText="1"/>
    </xf>
    <xf numFmtId="0" fontId="15" fillId="3" borderId="55" xfId="0" applyFont="1" applyFill="1" applyBorder="1" applyAlignment="1">
      <alignment horizontal="center" wrapText="1"/>
    </xf>
  </cellXfs>
  <cellStyles count="11">
    <cellStyle name="Comma0" xfId="1"/>
    <cellStyle name="Currency0" xfId="2"/>
    <cellStyle name="Date" xfId="3"/>
    <cellStyle name="Fixed" xfId="4"/>
    <cellStyle name="Heading 1" xfId="5"/>
    <cellStyle name="Heading 2" xfId="6"/>
    <cellStyle name="Normál" xfId="0" builtinId="0"/>
    <cellStyle name="Normál 2" xfId="10"/>
    <cellStyle name="Normal_KARSZJ3" xfId="7"/>
    <cellStyle name="Normál_Nemzetk tám" xfId="8"/>
    <cellStyle name="Total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4"/>
  <sheetViews>
    <sheetView showGridLines="0" tabSelected="1" zoomScaleNormal="100" workbookViewId="0">
      <selection activeCell="A12" sqref="A12"/>
    </sheetView>
  </sheetViews>
  <sheetFormatPr defaultRowHeight="12.75"/>
  <cols>
    <col min="1" max="1" width="27.28515625" customWidth="1"/>
    <col min="8" max="8" width="11" bestFit="1" customWidth="1"/>
  </cols>
  <sheetData>
    <row r="1" spans="1:6" ht="15.75">
      <c r="A1" s="118" t="s">
        <v>136</v>
      </c>
    </row>
    <row r="2" spans="1:6">
      <c r="F2" s="3" t="s">
        <v>2</v>
      </c>
    </row>
    <row r="3" spans="1:6" ht="15.75">
      <c r="A3" s="1"/>
      <c r="B3" s="1"/>
      <c r="C3" s="1"/>
      <c r="D3" s="1"/>
      <c r="E3" s="1"/>
      <c r="F3" s="1"/>
    </row>
    <row r="4" spans="1:6" ht="18.75">
      <c r="A4" s="222" t="s">
        <v>3</v>
      </c>
      <c r="B4" s="222"/>
      <c r="C4" s="222"/>
      <c r="D4" s="222"/>
      <c r="E4" s="222"/>
      <c r="F4" s="222"/>
    </row>
    <row r="5" spans="1:6" ht="15.75">
      <c r="A5" s="210"/>
      <c r="B5" s="210"/>
      <c r="C5" s="210"/>
      <c r="D5" s="210"/>
      <c r="E5" s="210"/>
      <c r="F5" s="210"/>
    </row>
    <row r="6" spans="1:6" ht="15.75">
      <c r="A6" s="1"/>
      <c r="B6" s="1"/>
      <c r="C6" s="1"/>
      <c r="D6" s="1"/>
      <c r="E6" s="1"/>
      <c r="F6" s="1" t="s">
        <v>20</v>
      </c>
    </row>
    <row r="7" spans="1:6" ht="15.75" customHeight="1">
      <c r="A7" s="1"/>
      <c r="B7" s="224" t="s">
        <v>13</v>
      </c>
      <c r="C7" s="224"/>
      <c r="D7" s="225" t="s">
        <v>4</v>
      </c>
      <c r="E7" s="225"/>
      <c r="F7" s="220" t="s">
        <v>5</v>
      </c>
    </row>
    <row r="8" spans="1:6" ht="15.75">
      <c r="A8" s="1"/>
      <c r="B8" s="224"/>
      <c r="C8" s="224"/>
      <c r="D8" s="225"/>
      <c r="E8" s="225"/>
      <c r="F8" s="220"/>
    </row>
    <row r="9" spans="1:6" ht="15.75">
      <c r="A9" s="1"/>
      <c r="B9" s="223" t="s">
        <v>103</v>
      </c>
      <c r="C9" s="223" t="s">
        <v>107</v>
      </c>
      <c r="D9" s="220" t="s">
        <v>108</v>
      </c>
      <c r="E9" s="220" t="s">
        <v>109</v>
      </c>
      <c r="F9" s="223" t="s">
        <v>109</v>
      </c>
    </row>
    <row r="10" spans="1:6" ht="15.75">
      <c r="A10" s="1"/>
      <c r="B10" s="223"/>
      <c r="C10" s="223"/>
      <c r="D10" s="220"/>
      <c r="E10" s="220"/>
      <c r="F10" s="223"/>
    </row>
    <row r="11" spans="1:6" ht="15.75">
      <c r="A11" s="1" t="s">
        <v>6</v>
      </c>
      <c r="B11" s="1"/>
      <c r="C11" s="1"/>
      <c r="D11" s="1"/>
      <c r="E11" s="1"/>
      <c r="F11" s="1"/>
    </row>
    <row r="12" spans="1:6" ht="15.75">
      <c r="A12" s="4" t="s">
        <v>7</v>
      </c>
      <c r="B12" s="4">
        <v>788.66</v>
      </c>
      <c r="C12" s="4">
        <v>1035.4000000000001</v>
      </c>
      <c r="D12" s="4">
        <v>1053.26</v>
      </c>
      <c r="E12" s="4">
        <v>1017.18</v>
      </c>
      <c r="F12" s="4"/>
    </row>
    <row r="13" spans="1:6" ht="15.75">
      <c r="A13" s="4" t="s">
        <v>8</v>
      </c>
      <c r="B13" s="4">
        <v>12.7</v>
      </c>
      <c r="C13" s="4">
        <v>7.15</v>
      </c>
      <c r="D13" s="4">
        <v>5.7</v>
      </c>
      <c r="E13" s="4">
        <v>8.2100000000000009</v>
      </c>
      <c r="F13" s="4"/>
    </row>
    <row r="14" spans="1:6" ht="15.75">
      <c r="A14" s="4" t="s">
        <v>9</v>
      </c>
      <c r="B14" s="4">
        <v>24.3</v>
      </c>
      <c r="C14" s="4">
        <v>17.329999999999998</v>
      </c>
      <c r="D14" s="4">
        <v>20</v>
      </c>
      <c r="E14" s="4">
        <v>13</v>
      </c>
      <c r="F14" s="4"/>
    </row>
    <row r="15" spans="1:6" ht="15.75">
      <c r="A15" s="4" t="s">
        <v>12</v>
      </c>
      <c r="B15" s="4">
        <f>SUM(B12:B14)</f>
        <v>825.66</v>
      </c>
      <c r="C15" s="4">
        <f>SUM(C12:C14)</f>
        <v>1059.8800000000001</v>
      </c>
      <c r="D15" s="4">
        <f>SUM(D12:D14)</f>
        <v>1078.96</v>
      </c>
      <c r="E15" s="4">
        <f>SUM(E12:E14)</f>
        <v>1038.3899999999999</v>
      </c>
      <c r="F15" s="4">
        <v>0</v>
      </c>
    </row>
    <row r="16" spans="1:6" ht="15.75">
      <c r="A16" s="4" t="s">
        <v>10</v>
      </c>
      <c r="B16" s="4">
        <v>89.68</v>
      </c>
      <c r="C16" s="4">
        <v>127.5</v>
      </c>
      <c r="D16" s="4">
        <v>121.5</v>
      </c>
      <c r="E16" s="4">
        <v>126.5</v>
      </c>
      <c r="F16" s="4"/>
    </row>
    <row r="17" spans="1:8" ht="15.75">
      <c r="A17" s="4" t="s">
        <v>11</v>
      </c>
      <c r="B17" s="4">
        <f>+B16+B15</f>
        <v>915.33999999999992</v>
      </c>
      <c r="C17" s="4">
        <f>+C16+C15</f>
        <v>1187.3800000000001</v>
      </c>
      <c r="D17" s="4">
        <f>+D16+D15</f>
        <v>1200.46</v>
      </c>
      <c r="E17" s="4">
        <f>+E16+E15</f>
        <v>1164.8899999999999</v>
      </c>
      <c r="F17" s="4">
        <f>+F16+F15</f>
        <v>0</v>
      </c>
    </row>
    <row r="18" spans="1:8" ht="15.75">
      <c r="A18" s="1"/>
      <c r="B18" s="1"/>
      <c r="C18" s="1"/>
      <c r="D18" s="1"/>
      <c r="E18" s="1"/>
      <c r="F18" s="1"/>
    </row>
    <row r="19" spans="1:8" ht="15.75">
      <c r="A19" s="219" t="s">
        <v>110</v>
      </c>
      <c r="B19" s="219"/>
      <c r="C19" s="219"/>
      <c r="D19" s="219"/>
      <c r="E19" s="4">
        <v>103.6</v>
      </c>
      <c r="F19" s="1"/>
    </row>
    <row r="20" spans="1:8" ht="15.75">
      <c r="A20" s="219" t="s">
        <v>14</v>
      </c>
      <c r="B20" s="219"/>
      <c r="C20" s="219"/>
      <c r="D20" s="219"/>
      <c r="E20" s="4">
        <v>0</v>
      </c>
      <c r="F20" s="1"/>
    </row>
    <row r="21" spans="1:8" ht="15.75">
      <c r="A21" s="221" t="s">
        <v>15</v>
      </c>
      <c r="B21" s="221"/>
      <c r="C21" s="221"/>
      <c r="D21" s="221"/>
      <c r="E21" s="4">
        <v>37</v>
      </c>
      <c r="F21" s="1"/>
    </row>
    <row r="22" spans="1:8" ht="15.75">
      <c r="A22" s="1" t="s">
        <v>111</v>
      </c>
      <c r="B22" s="1"/>
      <c r="C22" s="1"/>
      <c r="D22" s="1"/>
      <c r="E22" s="1"/>
      <c r="F22" s="1"/>
    </row>
    <row r="23" spans="1:8" ht="15.75">
      <c r="A23" s="219" t="s">
        <v>16</v>
      </c>
      <c r="B23" s="219"/>
      <c r="C23" s="219"/>
      <c r="D23" s="219"/>
      <c r="E23" s="4">
        <v>670</v>
      </c>
      <c r="F23" s="1"/>
    </row>
    <row r="24" spans="1:8" ht="15.75">
      <c r="A24" s="219" t="s">
        <v>17</v>
      </c>
      <c r="B24" s="219"/>
      <c r="C24" s="219"/>
      <c r="D24" s="219"/>
      <c r="E24" s="4">
        <v>372</v>
      </c>
      <c r="F24" s="1"/>
      <c r="H24" s="71"/>
    </row>
    <row r="25" spans="1:8" ht="15.75">
      <c r="A25" s="211" t="s">
        <v>18</v>
      </c>
      <c r="B25" s="212"/>
      <c r="C25" s="212"/>
      <c r="D25" s="213"/>
      <c r="E25" s="4">
        <v>128</v>
      </c>
      <c r="F25" s="1"/>
      <c r="H25" s="71"/>
    </row>
    <row r="26" spans="1:8" ht="15.75">
      <c r="A26" s="211" t="s">
        <v>1</v>
      </c>
      <c r="B26" s="212"/>
      <c r="C26" s="212"/>
      <c r="D26" s="213"/>
      <c r="E26" s="4">
        <f>+E25+E24+E23</f>
        <v>1170</v>
      </c>
      <c r="F26" s="1"/>
    </row>
    <row r="27" spans="1:8" ht="15.75">
      <c r="A27" s="1"/>
      <c r="B27" s="1"/>
      <c r="C27" s="1"/>
      <c r="D27" s="1"/>
      <c r="E27" s="1"/>
      <c r="F27" s="1"/>
    </row>
    <row r="28" spans="1:8" ht="15.75">
      <c r="A28" s="211" t="s">
        <v>19</v>
      </c>
      <c r="B28" s="212"/>
      <c r="C28" s="212"/>
      <c r="D28" s="213"/>
      <c r="E28" s="4">
        <v>439</v>
      </c>
      <c r="F28" s="1"/>
    </row>
    <row r="29" spans="1:8" ht="15.75">
      <c r="A29" s="214" t="s">
        <v>112</v>
      </c>
      <c r="B29" s="215"/>
      <c r="C29" s="215"/>
      <c r="D29" s="215"/>
      <c r="E29" s="217" t="s">
        <v>135</v>
      </c>
      <c r="F29" s="1"/>
    </row>
    <row r="30" spans="1:8" ht="15.75">
      <c r="A30" s="216"/>
      <c r="B30" s="216"/>
      <c r="C30" s="216"/>
      <c r="D30" s="216"/>
      <c r="E30" s="218"/>
      <c r="F30" s="1"/>
    </row>
    <row r="31" spans="1:8" ht="15.75">
      <c r="A31" s="1"/>
      <c r="B31" s="1"/>
      <c r="C31" s="1"/>
      <c r="D31" s="1"/>
      <c r="E31" s="1"/>
      <c r="F31" s="1"/>
    </row>
    <row r="32" spans="1:8" ht="15.75" customHeight="1">
      <c r="A32" s="72"/>
      <c r="B32" s="71"/>
      <c r="C32" s="71"/>
      <c r="D32" s="71"/>
      <c r="E32" s="71"/>
      <c r="F32" s="71"/>
      <c r="G32" s="71"/>
    </row>
    <row r="33" spans="1:7" ht="15.75" customHeight="1">
      <c r="A33" s="71"/>
      <c r="B33" s="71"/>
      <c r="C33" s="71"/>
      <c r="D33" s="71"/>
      <c r="E33" s="71"/>
      <c r="F33" s="71"/>
      <c r="G33" s="71"/>
    </row>
    <row r="34" spans="1:7" ht="15.75">
      <c r="A34" s="1"/>
      <c r="B34" s="1"/>
      <c r="C34" s="1"/>
      <c r="D34" s="1"/>
      <c r="E34" s="1"/>
      <c r="F34" s="1"/>
    </row>
    <row r="35" spans="1:7" ht="15.75">
      <c r="A35" s="1"/>
      <c r="B35" s="1"/>
      <c r="C35" s="1"/>
      <c r="D35" s="1"/>
      <c r="E35" s="1"/>
      <c r="F35" s="1"/>
    </row>
    <row r="36" spans="1:7" ht="15.75">
      <c r="A36" s="1"/>
      <c r="B36" s="1"/>
      <c r="C36" s="1"/>
      <c r="D36" s="1"/>
      <c r="E36" s="1"/>
      <c r="F36" s="1"/>
    </row>
    <row r="37" spans="1:7" ht="15.75">
      <c r="A37" s="1"/>
      <c r="B37" s="1"/>
      <c r="C37" s="1"/>
      <c r="D37" s="1"/>
      <c r="E37" s="1"/>
      <c r="F37" s="1"/>
    </row>
    <row r="38" spans="1:7" ht="15.75">
      <c r="A38" s="1"/>
      <c r="B38" s="1"/>
      <c r="C38" s="1"/>
      <c r="D38" s="1"/>
      <c r="E38" s="1"/>
      <c r="F38" s="1"/>
    </row>
    <row r="39" spans="1:7" ht="15.75">
      <c r="A39" s="1"/>
      <c r="B39" s="1"/>
      <c r="C39" s="1"/>
      <c r="D39" s="1"/>
      <c r="E39" s="1"/>
      <c r="F39" s="1"/>
    </row>
    <row r="40" spans="1:7" ht="15.75">
      <c r="A40" s="1"/>
      <c r="B40" s="1"/>
      <c r="C40" s="1"/>
      <c r="D40" s="1"/>
      <c r="E40" s="1"/>
      <c r="F40" s="1"/>
    </row>
    <row r="41" spans="1:7" ht="15.75">
      <c r="A41" s="1"/>
      <c r="B41" s="1"/>
      <c r="C41" s="1"/>
      <c r="D41" s="1"/>
      <c r="E41" s="1"/>
      <c r="F41" s="1"/>
    </row>
    <row r="42" spans="1:7" ht="15.75">
      <c r="A42" s="1"/>
      <c r="B42" s="1"/>
      <c r="C42" s="1"/>
      <c r="D42" s="1"/>
      <c r="E42" s="1"/>
      <c r="F42" s="1"/>
    </row>
    <row r="43" spans="1:7" ht="15.75">
      <c r="A43" s="1"/>
      <c r="B43" s="1"/>
      <c r="C43" s="1"/>
      <c r="D43" s="1"/>
      <c r="E43" s="1"/>
      <c r="F43" s="1"/>
    </row>
    <row r="44" spans="1:7" ht="15.75">
      <c r="A44" s="1"/>
      <c r="B44" s="1"/>
      <c r="C44" s="1"/>
      <c r="D44" s="1"/>
      <c r="E44" s="1"/>
      <c r="F44" s="1"/>
    </row>
    <row r="45" spans="1:7" ht="15.75">
      <c r="A45" s="1"/>
      <c r="B45" s="1"/>
      <c r="C45" s="1"/>
      <c r="D45" s="1"/>
      <c r="E45" s="1"/>
      <c r="F45" s="1"/>
    </row>
    <row r="46" spans="1:7" ht="15.75">
      <c r="A46" s="1"/>
      <c r="B46" s="1"/>
      <c r="C46" s="1"/>
      <c r="D46" s="1"/>
      <c r="E46" s="1"/>
      <c r="F46" s="1"/>
    </row>
    <row r="47" spans="1:7" ht="15.75">
      <c r="A47" s="1"/>
      <c r="B47" s="1"/>
      <c r="C47" s="1"/>
      <c r="D47" s="1"/>
      <c r="E47" s="1"/>
      <c r="F47" s="1"/>
    </row>
    <row r="48" spans="1:7" ht="15.75">
      <c r="A48" s="1"/>
      <c r="B48" s="1"/>
      <c r="C48" s="1"/>
      <c r="D48" s="1"/>
      <c r="E48" s="1"/>
      <c r="F48" s="1"/>
    </row>
    <row r="49" spans="1:6" ht="15.75">
      <c r="A49" s="1"/>
      <c r="B49" s="1"/>
      <c r="C49" s="1"/>
      <c r="D49" s="1"/>
      <c r="E49" s="1"/>
      <c r="F49" s="1"/>
    </row>
    <row r="50" spans="1:6" ht="15.75">
      <c r="A50" s="1"/>
      <c r="B50" s="1"/>
      <c r="C50" s="1"/>
      <c r="D50" s="1"/>
      <c r="E50" s="1"/>
      <c r="F50" s="1"/>
    </row>
    <row r="51" spans="1:6" ht="15.75">
      <c r="A51" s="1"/>
      <c r="B51" s="1"/>
      <c r="C51" s="1"/>
      <c r="D51" s="1"/>
      <c r="E51" s="1"/>
      <c r="F51" s="1"/>
    </row>
    <row r="52" spans="1:6" ht="15.75">
      <c r="A52" s="1"/>
      <c r="B52" s="1"/>
      <c r="C52" s="1"/>
      <c r="D52" s="1"/>
      <c r="E52" s="1"/>
      <c r="F52" s="1"/>
    </row>
    <row r="53" spans="1:6" ht="15.75">
      <c r="A53" s="1"/>
      <c r="B53" s="1"/>
      <c r="C53" s="1"/>
      <c r="D53" s="1"/>
      <c r="E53" s="1"/>
      <c r="F53" s="1"/>
    </row>
    <row r="54" spans="1:6" ht="15.75">
      <c r="A54" s="1"/>
      <c r="B54" s="1"/>
      <c r="C54" s="1"/>
      <c r="D54" s="1"/>
      <c r="E54" s="1"/>
      <c r="F54" s="1"/>
    </row>
    <row r="55" spans="1:6" ht="15.75">
      <c r="A55" s="1"/>
      <c r="B55" s="1"/>
      <c r="C55" s="1"/>
      <c r="D55" s="1"/>
      <c r="E55" s="1"/>
      <c r="F55" s="1"/>
    </row>
    <row r="56" spans="1:6" ht="15.75">
      <c r="A56" s="1"/>
      <c r="B56" s="1"/>
      <c r="C56" s="1"/>
      <c r="D56" s="1"/>
      <c r="E56" s="1"/>
      <c r="F56" s="1"/>
    </row>
    <row r="57" spans="1:6" ht="15.75">
      <c r="A57" s="1"/>
      <c r="B57" s="1"/>
      <c r="C57" s="1"/>
      <c r="D57" s="1"/>
      <c r="E57" s="1"/>
      <c r="F57" s="1"/>
    </row>
    <row r="58" spans="1:6" ht="15.75">
      <c r="A58" s="1"/>
      <c r="B58" s="1"/>
      <c r="C58" s="1"/>
      <c r="D58" s="1"/>
      <c r="E58" s="1"/>
      <c r="F58" s="1"/>
    </row>
    <row r="59" spans="1:6" ht="15.75">
      <c r="A59" s="1"/>
      <c r="B59" s="1"/>
      <c r="C59" s="1"/>
      <c r="D59" s="1"/>
      <c r="E59" s="1"/>
      <c r="F59" s="1"/>
    </row>
    <row r="60" spans="1:6" ht="15.75">
      <c r="A60" s="1"/>
      <c r="B60" s="1"/>
      <c r="C60" s="1"/>
      <c r="D60" s="1"/>
      <c r="E60" s="1"/>
      <c r="F60" s="1"/>
    </row>
    <row r="61" spans="1:6" ht="15.75">
      <c r="A61" s="1"/>
      <c r="B61" s="1"/>
      <c r="C61" s="1"/>
      <c r="D61" s="1"/>
      <c r="E61" s="1"/>
      <c r="F61" s="1"/>
    </row>
    <row r="62" spans="1:6" ht="15.75">
      <c r="A62" s="1"/>
      <c r="B62" s="1"/>
      <c r="C62" s="1"/>
      <c r="D62" s="1"/>
      <c r="E62" s="1"/>
      <c r="F62" s="1"/>
    </row>
    <row r="63" spans="1:6" ht="15.75">
      <c r="A63" s="1"/>
      <c r="B63" s="1"/>
      <c r="C63" s="1"/>
      <c r="D63" s="1"/>
      <c r="E63" s="1"/>
      <c r="F63" s="1"/>
    </row>
    <row r="64" spans="1:6" ht="15.75">
      <c r="A64" s="1"/>
      <c r="B64" s="1"/>
      <c r="C64" s="1"/>
      <c r="D64" s="1"/>
      <c r="E64" s="1"/>
      <c r="F64" s="1"/>
    </row>
    <row r="65" spans="1:6" ht="15.75">
      <c r="A65" s="1"/>
      <c r="B65" s="1"/>
      <c r="C65" s="1"/>
      <c r="D65" s="1"/>
      <c r="E65" s="1"/>
      <c r="F65" s="1"/>
    </row>
    <row r="66" spans="1:6" ht="15.75">
      <c r="A66" s="1"/>
      <c r="B66" s="1"/>
      <c r="C66" s="1"/>
      <c r="D66" s="1"/>
      <c r="E66" s="1"/>
      <c r="F66" s="1"/>
    </row>
    <row r="67" spans="1:6" ht="15.75">
      <c r="A67" s="1"/>
      <c r="B67" s="1"/>
      <c r="C67" s="1"/>
      <c r="D67" s="1"/>
      <c r="E67" s="1"/>
      <c r="F67" s="1"/>
    </row>
    <row r="68" spans="1:6" ht="15.75">
      <c r="A68" s="1"/>
      <c r="B68" s="1"/>
      <c r="C68" s="1"/>
      <c r="D68" s="1"/>
      <c r="E68" s="1"/>
      <c r="F68" s="1"/>
    </row>
    <row r="69" spans="1:6" ht="15.75">
      <c r="A69" s="1"/>
      <c r="B69" s="1"/>
      <c r="C69" s="1"/>
      <c r="D69" s="1"/>
      <c r="E69" s="1"/>
      <c r="F69" s="1"/>
    </row>
    <row r="70" spans="1:6" ht="15.75">
      <c r="A70" s="1"/>
      <c r="B70" s="1"/>
      <c r="C70" s="1"/>
      <c r="D70" s="1"/>
      <c r="E70" s="1"/>
      <c r="F70" s="1"/>
    </row>
    <row r="71" spans="1:6" ht="15.75">
      <c r="A71" s="1"/>
      <c r="B71" s="1"/>
      <c r="C71" s="1"/>
      <c r="D71" s="1"/>
      <c r="E71" s="1"/>
      <c r="F71" s="1"/>
    </row>
    <row r="72" spans="1:6" ht="15.75">
      <c r="A72" s="1"/>
      <c r="B72" s="1"/>
      <c r="C72" s="1"/>
      <c r="D72" s="1"/>
      <c r="E72" s="1"/>
      <c r="F72" s="1"/>
    </row>
    <row r="73" spans="1:6" ht="15.75">
      <c r="A73" s="1"/>
      <c r="B73" s="1"/>
      <c r="C73" s="1"/>
      <c r="D73" s="1"/>
      <c r="E73" s="1"/>
      <c r="F73" s="1"/>
    </row>
    <row r="74" spans="1:6" ht="15.75">
      <c r="A74" s="1"/>
      <c r="B74" s="1"/>
      <c r="C74" s="1"/>
      <c r="D74" s="1"/>
      <c r="E74" s="1"/>
      <c r="F74" s="1"/>
    </row>
    <row r="75" spans="1:6" ht="15.75">
      <c r="A75" s="1"/>
      <c r="B75" s="1"/>
      <c r="C75" s="1"/>
      <c r="D75" s="1"/>
      <c r="E75" s="1"/>
      <c r="F75" s="1"/>
    </row>
    <row r="76" spans="1:6" ht="15.75">
      <c r="A76" s="1"/>
      <c r="B76" s="1"/>
      <c r="C76" s="1"/>
      <c r="D76" s="1"/>
      <c r="E76" s="1"/>
      <c r="F76" s="1"/>
    </row>
    <row r="77" spans="1:6" ht="15.75">
      <c r="A77" s="1"/>
      <c r="B77" s="1"/>
      <c r="C77" s="1"/>
      <c r="D77" s="1"/>
      <c r="E77" s="1"/>
      <c r="F77" s="1"/>
    </row>
    <row r="78" spans="1:6" ht="15.75">
      <c r="A78" s="1"/>
      <c r="B78" s="1"/>
      <c r="C78" s="1"/>
      <c r="D78" s="1"/>
      <c r="E78" s="1"/>
      <c r="F78" s="1"/>
    </row>
    <row r="79" spans="1:6" ht="15.75">
      <c r="A79" s="1"/>
      <c r="B79" s="1"/>
      <c r="C79" s="1"/>
      <c r="D79" s="1"/>
      <c r="E79" s="1"/>
      <c r="F79" s="1"/>
    </row>
    <row r="80" spans="1:6" ht="15.75">
      <c r="A80" s="1"/>
      <c r="B80" s="1"/>
      <c r="C80" s="1"/>
      <c r="D80" s="1"/>
      <c r="E80" s="1"/>
      <c r="F80" s="1"/>
    </row>
    <row r="81" spans="1:6" ht="15.75">
      <c r="A81" s="1"/>
      <c r="B81" s="1"/>
      <c r="C81" s="1"/>
      <c r="D81" s="1"/>
      <c r="E81" s="1"/>
      <c r="F81" s="1"/>
    </row>
    <row r="82" spans="1:6" ht="15.75">
      <c r="A82" s="1"/>
      <c r="B82" s="1"/>
      <c r="C82" s="1"/>
      <c r="D82" s="1"/>
      <c r="E82" s="1"/>
      <c r="F82" s="1"/>
    </row>
    <row r="83" spans="1:6" ht="15.75">
      <c r="A83" s="1"/>
      <c r="B83" s="1"/>
      <c r="C83" s="1"/>
      <c r="D83" s="1"/>
      <c r="E83" s="1"/>
      <c r="F83" s="1"/>
    </row>
    <row r="84" spans="1:6" ht="15.75">
      <c r="A84" s="1"/>
      <c r="B84" s="1"/>
      <c r="C84" s="1"/>
      <c r="D84" s="1"/>
      <c r="E84" s="1"/>
      <c r="F84" s="1"/>
    </row>
    <row r="85" spans="1:6" ht="15.75">
      <c r="A85" s="1"/>
      <c r="B85" s="1"/>
      <c r="C85" s="1"/>
      <c r="D85" s="1"/>
      <c r="E85" s="1"/>
      <c r="F85" s="1"/>
    </row>
    <row r="86" spans="1:6" ht="15.75">
      <c r="A86" s="1"/>
      <c r="B86" s="1"/>
      <c r="C86" s="1"/>
      <c r="D86" s="1"/>
      <c r="E86" s="1"/>
      <c r="F86" s="1"/>
    </row>
    <row r="87" spans="1:6" ht="15.75">
      <c r="A87" s="1"/>
      <c r="B87" s="1"/>
      <c r="C87" s="1"/>
      <c r="D87" s="1"/>
      <c r="E87" s="1"/>
      <c r="F87" s="1"/>
    </row>
    <row r="88" spans="1:6" ht="15.75">
      <c r="A88" s="1"/>
      <c r="B88" s="1"/>
      <c r="C88" s="1"/>
      <c r="D88" s="1"/>
      <c r="E88" s="1"/>
      <c r="F88" s="1"/>
    </row>
    <row r="89" spans="1:6" ht="15.75">
      <c r="A89" s="1"/>
      <c r="B89" s="1"/>
      <c r="C89" s="1"/>
      <c r="D89" s="1"/>
      <c r="E89" s="1"/>
      <c r="F89" s="1"/>
    </row>
    <row r="90" spans="1:6" ht="15.75">
      <c r="A90" s="1"/>
      <c r="B90" s="1"/>
      <c r="C90" s="1"/>
      <c r="D90" s="1"/>
      <c r="E90" s="1"/>
      <c r="F90" s="1"/>
    </row>
    <row r="91" spans="1:6" ht="15.75">
      <c r="A91" s="1"/>
      <c r="B91" s="1"/>
      <c r="C91" s="1"/>
      <c r="D91" s="1"/>
      <c r="E91" s="1"/>
      <c r="F91" s="1"/>
    </row>
    <row r="92" spans="1:6" ht="15.75">
      <c r="A92" s="1"/>
      <c r="B92" s="1"/>
      <c r="C92" s="1"/>
      <c r="D92" s="1"/>
      <c r="E92" s="1"/>
      <c r="F92" s="1"/>
    </row>
    <row r="93" spans="1:6" ht="15.75">
      <c r="A93" s="1"/>
      <c r="B93" s="1"/>
      <c r="C93" s="1"/>
      <c r="D93" s="1"/>
      <c r="E93" s="1"/>
      <c r="F93" s="1"/>
    </row>
    <row r="94" spans="1:6" ht="15.75">
      <c r="A94" s="1"/>
      <c r="B94" s="1"/>
      <c r="C94" s="1"/>
      <c r="D94" s="1"/>
      <c r="E94" s="1"/>
      <c r="F94" s="1"/>
    </row>
    <row r="95" spans="1:6" ht="15.75">
      <c r="A95" s="1"/>
      <c r="B95" s="1"/>
      <c r="C95" s="1"/>
      <c r="D95" s="1"/>
      <c r="E95" s="1"/>
      <c r="F95" s="1"/>
    </row>
    <row r="96" spans="1:6" ht="15.75">
      <c r="A96" s="1"/>
      <c r="B96" s="1"/>
      <c r="C96" s="1"/>
      <c r="D96" s="1"/>
      <c r="E96" s="1"/>
      <c r="F96" s="1"/>
    </row>
    <row r="97" spans="1:6" ht="15.75">
      <c r="A97" s="1"/>
      <c r="B97" s="1"/>
      <c r="C97" s="1"/>
      <c r="D97" s="1"/>
      <c r="E97" s="1"/>
      <c r="F97" s="1"/>
    </row>
    <row r="98" spans="1:6" ht="15.75">
      <c r="A98" s="1"/>
      <c r="B98" s="1"/>
      <c r="C98" s="1"/>
      <c r="D98" s="1"/>
      <c r="E98" s="1"/>
      <c r="F98" s="1"/>
    </row>
    <row r="99" spans="1:6" ht="15.75">
      <c r="A99" s="1"/>
      <c r="B99" s="1"/>
      <c r="C99" s="1"/>
      <c r="D99" s="1"/>
      <c r="E99" s="1"/>
      <c r="F99" s="1"/>
    </row>
    <row r="100" spans="1:6" ht="15.75">
      <c r="A100" s="1"/>
      <c r="B100" s="1"/>
      <c r="C100" s="1"/>
      <c r="D100" s="1"/>
      <c r="E100" s="1"/>
      <c r="F100" s="1"/>
    </row>
    <row r="101" spans="1:6" ht="15.75">
      <c r="A101" s="1"/>
      <c r="B101" s="1"/>
      <c r="C101" s="1"/>
      <c r="D101" s="1"/>
      <c r="E101" s="1"/>
      <c r="F101" s="1"/>
    </row>
    <row r="102" spans="1:6" ht="15.75">
      <c r="A102" s="1"/>
      <c r="B102" s="1"/>
      <c r="C102" s="1"/>
      <c r="D102" s="1"/>
      <c r="E102" s="1"/>
      <c r="F102" s="1"/>
    </row>
    <row r="103" spans="1:6" ht="15.75">
      <c r="A103" s="1"/>
      <c r="B103" s="1"/>
      <c r="C103" s="1"/>
      <c r="D103" s="1"/>
      <c r="E103" s="1"/>
      <c r="F103" s="1"/>
    </row>
    <row r="104" spans="1:6" ht="15.75">
      <c r="A104" s="1"/>
      <c r="B104" s="1"/>
      <c r="C104" s="1"/>
      <c r="D104" s="1"/>
      <c r="E104" s="1"/>
      <c r="F104" s="1"/>
    </row>
  </sheetData>
  <sheetProtection password="DB7B" sheet="1" objects="1" scenarios="1"/>
  <mergeCells count="19">
    <mergeCell ref="D9:D10"/>
    <mergeCell ref="E9:E10"/>
    <mergeCell ref="A20:D20"/>
    <mergeCell ref="A21:D21"/>
    <mergeCell ref="A4:F4"/>
    <mergeCell ref="A19:D19"/>
    <mergeCell ref="F9:F10"/>
    <mergeCell ref="B7:C8"/>
    <mergeCell ref="D7:E8"/>
    <mergeCell ref="F7:F8"/>
    <mergeCell ref="B9:B10"/>
    <mergeCell ref="C9:C10"/>
    <mergeCell ref="A28:D28"/>
    <mergeCell ref="A29:D30"/>
    <mergeCell ref="E29:E30"/>
    <mergeCell ref="A23:D23"/>
    <mergeCell ref="A24:D24"/>
    <mergeCell ref="A26:D26"/>
    <mergeCell ref="A25:D25"/>
  </mergeCells>
  <phoneticPr fontId="5" type="noConversion"/>
  <printOptions horizontalCentered="1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Header>&amp;P. oldal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20"/>
  <sheetViews>
    <sheetView showGridLines="0" view="pageLayout" topLeftCell="B1" zoomScaleNormal="85" workbookViewId="0">
      <selection activeCell="E3" sqref="E3"/>
    </sheetView>
  </sheetViews>
  <sheetFormatPr defaultRowHeight="12.75"/>
  <cols>
    <col min="1" max="1" width="37.85546875" customWidth="1"/>
    <col min="2" max="2" width="16.7109375" customWidth="1"/>
    <col min="3" max="7" width="14.7109375" customWidth="1"/>
  </cols>
  <sheetData>
    <row r="1" spans="1:8" ht="15.75">
      <c r="G1" s="20" t="s">
        <v>102</v>
      </c>
      <c r="H1" s="20"/>
    </row>
    <row r="2" spans="1:8" ht="15.75">
      <c r="A2" s="8"/>
    </row>
    <row r="3" spans="1:8" ht="15.75">
      <c r="A3" s="8"/>
    </row>
    <row r="4" spans="1:8" ht="15.75">
      <c r="A4" s="8"/>
    </row>
    <row r="5" spans="1:8" ht="18.75">
      <c r="A5" s="238" t="s">
        <v>74</v>
      </c>
      <c r="B5" s="238"/>
      <c r="C5" s="238"/>
      <c r="D5" s="238"/>
      <c r="E5" s="238"/>
      <c r="F5" s="238"/>
      <c r="G5" s="238"/>
    </row>
    <row r="6" spans="1:8" ht="15.75">
      <c r="A6" s="239" t="s">
        <v>107</v>
      </c>
      <c r="B6" s="239"/>
      <c r="C6" s="239"/>
      <c r="D6" s="239"/>
      <c r="E6" s="239"/>
      <c r="F6" s="239"/>
      <c r="G6" s="239"/>
    </row>
    <row r="7" spans="1:8" ht="15.75">
      <c r="A7" s="20"/>
      <c r="G7" s="20" t="s">
        <v>0</v>
      </c>
    </row>
    <row r="8" spans="1:8" ht="15.75">
      <c r="A8" s="270" t="s">
        <v>75</v>
      </c>
      <c r="B8" s="270" t="s">
        <v>77</v>
      </c>
      <c r="C8" s="274" t="s">
        <v>78</v>
      </c>
      <c r="D8" s="275"/>
      <c r="E8" s="275"/>
      <c r="F8" s="276"/>
      <c r="G8" s="271" t="s">
        <v>1</v>
      </c>
    </row>
    <row r="9" spans="1:8" ht="15.75">
      <c r="A9" s="270"/>
      <c r="B9" s="270"/>
      <c r="C9" s="40"/>
      <c r="D9" s="40"/>
      <c r="E9" s="40"/>
      <c r="F9" s="40"/>
      <c r="G9" s="272"/>
    </row>
    <row r="10" spans="1:8" ht="15.75">
      <c r="A10" s="270"/>
      <c r="B10" s="270"/>
      <c r="C10" s="41"/>
      <c r="D10" s="41"/>
      <c r="E10" s="41"/>
      <c r="F10" s="41"/>
      <c r="G10" s="273"/>
    </row>
    <row r="11" spans="1:8" ht="15.75">
      <c r="A11" s="42" t="s">
        <v>67</v>
      </c>
      <c r="B11" s="32"/>
      <c r="C11" s="32"/>
      <c r="D11" s="32"/>
      <c r="E11" s="32"/>
      <c r="F11" s="32"/>
      <c r="G11" s="32">
        <f>SUM(B11:F11)</f>
        <v>0</v>
      </c>
    </row>
    <row r="12" spans="1:8" ht="15.75">
      <c r="A12" s="42" t="s">
        <v>76</v>
      </c>
      <c r="B12" s="32"/>
      <c r="C12" s="32"/>
      <c r="D12" s="32"/>
      <c r="E12" s="32"/>
      <c r="F12" s="32"/>
      <c r="G12" s="32">
        <f t="shared" ref="G12:G18" si="0">SUM(B12:F12)</f>
        <v>0</v>
      </c>
    </row>
    <row r="13" spans="1:8" ht="15.75">
      <c r="A13" s="42" t="s">
        <v>68</v>
      </c>
      <c r="B13" s="32"/>
      <c r="C13" s="32"/>
      <c r="D13" s="32"/>
      <c r="E13" s="32"/>
      <c r="F13" s="32"/>
      <c r="G13" s="32">
        <f t="shared" si="0"/>
        <v>0</v>
      </c>
    </row>
    <row r="14" spans="1:8" ht="15.75">
      <c r="A14" s="42" t="s">
        <v>93</v>
      </c>
      <c r="B14" s="32"/>
      <c r="C14" s="32"/>
      <c r="D14" s="32"/>
      <c r="E14" s="32"/>
      <c r="F14" s="32"/>
      <c r="G14" s="32">
        <f t="shared" si="0"/>
        <v>0</v>
      </c>
    </row>
    <row r="15" spans="1:8" ht="15.75">
      <c r="A15" s="42" t="s">
        <v>69</v>
      </c>
      <c r="B15" s="32"/>
      <c r="C15" s="32"/>
      <c r="D15" s="32"/>
      <c r="E15" s="32"/>
      <c r="F15" s="32"/>
      <c r="G15" s="32">
        <f t="shared" si="0"/>
        <v>0</v>
      </c>
    </row>
    <row r="16" spans="1:8" ht="15.75">
      <c r="A16" s="42" t="s">
        <v>70</v>
      </c>
      <c r="B16" s="32"/>
      <c r="C16" s="32"/>
      <c r="D16" s="32"/>
      <c r="E16" s="32"/>
      <c r="F16" s="32"/>
      <c r="G16" s="32">
        <f t="shared" si="0"/>
        <v>0</v>
      </c>
    </row>
    <row r="17" spans="1:7" ht="15.75">
      <c r="A17" s="42" t="s">
        <v>94</v>
      </c>
      <c r="B17" s="32"/>
      <c r="C17" s="32"/>
      <c r="D17" s="32"/>
      <c r="E17" s="32"/>
      <c r="F17" s="32"/>
      <c r="G17" s="32">
        <f t="shared" si="0"/>
        <v>0</v>
      </c>
    </row>
    <row r="18" spans="1:7" ht="15.75">
      <c r="A18" s="42"/>
      <c r="B18" s="32"/>
      <c r="C18" s="32"/>
      <c r="D18" s="32"/>
      <c r="E18" s="32"/>
      <c r="F18" s="32"/>
      <c r="G18" s="32">
        <f t="shared" si="0"/>
        <v>0</v>
      </c>
    </row>
    <row r="19" spans="1:7" ht="15.75">
      <c r="A19" s="43" t="s">
        <v>73</v>
      </c>
      <c r="B19" s="32">
        <f t="shared" ref="B19:G19" si="1">SUM(B11:B18)</f>
        <v>0</v>
      </c>
      <c r="C19" s="32">
        <f t="shared" si="1"/>
        <v>0</v>
      </c>
      <c r="D19" s="32">
        <f t="shared" si="1"/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</row>
    <row r="20" spans="1:7" ht="15.75">
      <c r="A20" s="44"/>
      <c r="B20" s="45"/>
      <c r="C20" s="45"/>
      <c r="D20" s="45"/>
      <c r="E20" s="45"/>
      <c r="F20" s="45"/>
      <c r="G20" s="45"/>
    </row>
  </sheetData>
  <sheetProtection password="DB7B" sheet="1" objects="1" scenarios="1"/>
  <mergeCells count="6">
    <mergeCell ref="A5:G5"/>
    <mergeCell ref="A6:G6"/>
    <mergeCell ref="A8:A10"/>
    <mergeCell ref="B8:B10"/>
    <mergeCell ref="G8:G10"/>
    <mergeCell ref="C8:F8"/>
  </mergeCells>
  <phoneticPr fontId="13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>
    <oddHeader xml:space="preserve">&amp;C&amp;"Times New Roman,Félkövér"Mezőgazdasági Szakigazgatási Hivatal&amp;"MS Sans Serif,Félkövér"
&amp;R15. oldal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31"/>
  <sheetViews>
    <sheetView showGridLines="0" view="pageLayout" topLeftCell="D1" zoomScaleNormal="81" workbookViewId="0">
      <selection activeCell="I33" sqref="I33"/>
    </sheetView>
  </sheetViews>
  <sheetFormatPr defaultColWidth="8" defaultRowHeight="12.75"/>
  <cols>
    <col min="1" max="1" width="29.5703125" style="49" customWidth="1"/>
    <col min="2" max="2" width="11.42578125" style="49" customWidth="1"/>
    <col min="3" max="10" width="9.28515625" style="49" customWidth="1"/>
    <col min="11" max="256" width="8" style="49"/>
    <col min="257" max="257" width="29.5703125" style="49" customWidth="1"/>
    <col min="258" max="258" width="11.42578125" style="49" customWidth="1"/>
    <col min="259" max="266" width="9.28515625" style="49" customWidth="1"/>
    <col min="267" max="512" width="8" style="49"/>
    <col min="513" max="513" width="29.5703125" style="49" customWidth="1"/>
    <col min="514" max="514" width="11.42578125" style="49" customWidth="1"/>
    <col min="515" max="522" width="9.28515625" style="49" customWidth="1"/>
    <col min="523" max="768" width="8" style="49"/>
    <col min="769" max="769" width="29.5703125" style="49" customWidth="1"/>
    <col min="770" max="770" width="11.42578125" style="49" customWidth="1"/>
    <col min="771" max="778" width="9.28515625" style="49" customWidth="1"/>
    <col min="779" max="1024" width="8" style="49"/>
    <col min="1025" max="1025" width="29.5703125" style="49" customWidth="1"/>
    <col min="1026" max="1026" width="11.42578125" style="49" customWidth="1"/>
    <col min="1027" max="1034" width="9.28515625" style="49" customWidth="1"/>
    <col min="1035" max="1280" width="8" style="49"/>
    <col min="1281" max="1281" width="29.5703125" style="49" customWidth="1"/>
    <col min="1282" max="1282" width="11.42578125" style="49" customWidth="1"/>
    <col min="1283" max="1290" width="9.28515625" style="49" customWidth="1"/>
    <col min="1291" max="1536" width="8" style="49"/>
    <col min="1537" max="1537" width="29.5703125" style="49" customWidth="1"/>
    <col min="1538" max="1538" width="11.42578125" style="49" customWidth="1"/>
    <col min="1539" max="1546" width="9.28515625" style="49" customWidth="1"/>
    <col min="1547" max="1792" width="8" style="49"/>
    <col min="1793" max="1793" width="29.5703125" style="49" customWidth="1"/>
    <col min="1794" max="1794" width="11.42578125" style="49" customWidth="1"/>
    <col min="1795" max="1802" width="9.28515625" style="49" customWidth="1"/>
    <col min="1803" max="2048" width="8" style="49"/>
    <col min="2049" max="2049" width="29.5703125" style="49" customWidth="1"/>
    <col min="2050" max="2050" width="11.42578125" style="49" customWidth="1"/>
    <col min="2051" max="2058" width="9.28515625" style="49" customWidth="1"/>
    <col min="2059" max="2304" width="8" style="49"/>
    <col min="2305" max="2305" width="29.5703125" style="49" customWidth="1"/>
    <col min="2306" max="2306" width="11.42578125" style="49" customWidth="1"/>
    <col min="2307" max="2314" width="9.28515625" style="49" customWidth="1"/>
    <col min="2315" max="2560" width="8" style="49"/>
    <col min="2561" max="2561" width="29.5703125" style="49" customWidth="1"/>
    <col min="2562" max="2562" width="11.42578125" style="49" customWidth="1"/>
    <col min="2563" max="2570" width="9.28515625" style="49" customWidth="1"/>
    <col min="2571" max="2816" width="8" style="49"/>
    <col min="2817" max="2817" width="29.5703125" style="49" customWidth="1"/>
    <col min="2818" max="2818" width="11.42578125" style="49" customWidth="1"/>
    <col min="2819" max="2826" width="9.28515625" style="49" customWidth="1"/>
    <col min="2827" max="3072" width="8" style="49"/>
    <col min="3073" max="3073" width="29.5703125" style="49" customWidth="1"/>
    <col min="3074" max="3074" width="11.42578125" style="49" customWidth="1"/>
    <col min="3075" max="3082" width="9.28515625" style="49" customWidth="1"/>
    <col min="3083" max="3328" width="8" style="49"/>
    <col min="3329" max="3329" width="29.5703125" style="49" customWidth="1"/>
    <col min="3330" max="3330" width="11.42578125" style="49" customWidth="1"/>
    <col min="3331" max="3338" width="9.28515625" style="49" customWidth="1"/>
    <col min="3339" max="3584" width="8" style="49"/>
    <col min="3585" max="3585" width="29.5703125" style="49" customWidth="1"/>
    <col min="3586" max="3586" width="11.42578125" style="49" customWidth="1"/>
    <col min="3587" max="3594" width="9.28515625" style="49" customWidth="1"/>
    <col min="3595" max="3840" width="8" style="49"/>
    <col min="3841" max="3841" width="29.5703125" style="49" customWidth="1"/>
    <col min="3842" max="3842" width="11.42578125" style="49" customWidth="1"/>
    <col min="3843" max="3850" width="9.28515625" style="49" customWidth="1"/>
    <col min="3851" max="4096" width="8" style="49"/>
    <col min="4097" max="4097" width="29.5703125" style="49" customWidth="1"/>
    <col min="4098" max="4098" width="11.42578125" style="49" customWidth="1"/>
    <col min="4099" max="4106" width="9.28515625" style="49" customWidth="1"/>
    <col min="4107" max="4352" width="8" style="49"/>
    <col min="4353" max="4353" width="29.5703125" style="49" customWidth="1"/>
    <col min="4354" max="4354" width="11.42578125" style="49" customWidth="1"/>
    <col min="4355" max="4362" width="9.28515625" style="49" customWidth="1"/>
    <col min="4363" max="4608" width="8" style="49"/>
    <col min="4609" max="4609" width="29.5703125" style="49" customWidth="1"/>
    <col min="4610" max="4610" width="11.42578125" style="49" customWidth="1"/>
    <col min="4611" max="4618" width="9.28515625" style="49" customWidth="1"/>
    <col min="4619" max="4864" width="8" style="49"/>
    <col min="4865" max="4865" width="29.5703125" style="49" customWidth="1"/>
    <col min="4866" max="4866" width="11.42578125" style="49" customWidth="1"/>
    <col min="4867" max="4874" width="9.28515625" style="49" customWidth="1"/>
    <col min="4875" max="5120" width="8" style="49"/>
    <col min="5121" max="5121" width="29.5703125" style="49" customWidth="1"/>
    <col min="5122" max="5122" width="11.42578125" style="49" customWidth="1"/>
    <col min="5123" max="5130" width="9.28515625" style="49" customWidth="1"/>
    <col min="5131" max="5376" width="8" style="49"/>
    <col min="5377" max="5377" width="29.5703125" style="49" customWidth="1"/>
    <col min="5378" max="5378" width="11.42578125" style="49" customWidth="1"/>
    <col min="5379" max="5386" width="9.28515625" style="49" customWidth="1"/>
    <col min="5387" max="5632" width="8" style="49"/>
    <col min="5633" max="5633" width="29.5703125" style="49" customWidth="1"/>
    <col min="5634" max="5634" width="11.42578125" style="49" customWidth="1"/>
    <col min="5635" max="5642" width="9.28515625" style="49" customWidth="1"/>
    <col min="5643" max="5888" width="8" style="49"/>
    <col min="5889" max="5889" width="29.5703125" style="49" customWidth="1"/>
    <col min="5890" max="5890" width="11.42578125" style="49" customWidth="1"/>
    <col min="5891" max="5898" width="9.28515625" style="49" customWidth="1"/>
    <col min="5899" max="6144" width="8" style="49"/>
    <col min="6145" max="6145" width="29.5703125" style="49" customWidth="1"/>
    <col min="6146" max="6146" width="11.42578125" style="49" customWidth="1"/>
    <col min="6147" max="6154" width="9.28515625" style="49" customWidth="1"/>
    <col min="6155" max="6400" width="8" style="49"/>
    <col min="6401" max="6401" width="29.5703125" style="49" customWidth="1"/>
    <col min="6402" max="6402" width="11.42578125" style="49" customWidth="1"/>
    <col min="6403" max="6410" width="9.28515625" style="49" customWidth="1"/>
    <col min="6411" max="6656" width="8" style="49"/>
    <col min="6657" max="6657" width="29.5703125" style="49" customWidth="1"/>
    <col min="6658" max="6658" width="11.42578125" style="49" customWidth="1"/>
    <col min="6659" max="6666" width="9.28515625" style="49" customWidth="1"/>
    <col min="6667" max="6912" width="8" style="49"/>
    <col min="6913" max="6913" width="29.5703125" style="49" customWidth="1"/>
    <col min="6914" max="6914" width="11.42578125" style="49" customWidth="1"/>
    <col min="6915" max="6922" width="9.28515625" style="49" customWidth="1"/>
    <col min="6923" max="7168" width="8" style="49"/>
    <col min="7169" max="7169" width="29.5703125" style="49" customWidth="1"/>
    <col min="7170" max="7170" width="11.42578125" style="49" customWidth="1"/>
    <col min="7171" max="7178" width="9.28515625" style="49" customWidth="1"/>
    <col min="7179" max="7424" width="8" style="49"/>
    <col min="7425" max="7425" width="29.5703125" style="49" customWidth="1"/>
    <col min="7426" max="7426" width="11.42578125" style="49" customWidth="1"/>
    <col min="7427" max="7434" width="9.28515625" style="49" customWidth="1"/>
    <col min="7435" max="7680" width="8" style="49"/>
    <col min="7681" max="7681" width="29.5703125" style="49" customWidth="1"/>
    <col min="7682" max="7682" width="11.42578125" style="49" customWidth="1"/>
    <col min="7683" max="7690" width="9.28515625" style="49" customWidth="1"/>
    <col min="7691" max="7936" width="8" style="49"/>
    <col min="7937" max="7937" width="29.5703125" style="49" customWidth="1"/>
    <col min="7938" max="7938" width="11.42578125" style="49" customWidth="1"/>
    <col min="7939" max="7946" width="9.28515625" style="49" customWidth="1"/>
    <col min="7947" max="8192" width="8" style="49"/>
    <col min="8193" max="8193" width="29.5703125" style="49" customWidth="1"/>
    <col min="8194" max="8194" width="11.42578125" style="49" customWidth="1"/>
    <col min="8195" max="8202" width="9.28515625" style="49" customWidth="1"/>
    <col min="8203" max="8448" width="8" style="49"/>
    <col min="8449" max="8449" width="29.5703125" style="49" customWidth="1"/>
    <col min="8450" max="8450" width="11.42578125" style="49" customWidth="1"/>
    <col min="8451" max="8458" width="9.28515625" style="49" customWidth="1"/>
    <col min="8459" max="8704" width="8" style="49"/>
    <col min="8705" max="8705" width="29.5703125" style="49" customWidth="1"/>
    <col min="8706" max="8706" width="11.42578125" style="49" customWidth="1"/>
    <col min="8707" max="8714" width="9.28515625" style="49" customWidth="1"/>
    <col min="8715" max="8960" width="8" style="49"/>
    <col min="8961" max="8961" width="29.5703125" style="49" customWidth="1"/>
    <col min="8962" max="8962" width="11.42578125" style="49" customWidth="1"/>
    <col min="8963" max="8970" width="9.28515625" style="49" customWidth="1"/>
    <col min="8971" max="9216" width="8" style="49"/>
    <col min="9217" max="9217" width="29.5703125" style="49" customWidth="1"/>
    <col min="9218" max="9218" width="11.42578125" style="49" customWidth="1"/>
    <col min="9219" max="9226" width="9.28515625" style="49" customWidth="1"/>
    <col min="9227" max="9472" width="8" style="49"/>
    <col min="9473" max="9473" width="29.5703125" style="49" customWidth="1"/>
    <col min="9474" max="9474" width="11.42578125" style="49" customWidth="1"/>
    <col min="9475" max="9482" width="9.28515625" style="49" customWidth="1"/>
    <col min="9483" max="9728" width="8" style="49"/>
    <col min="9729" max="9729" width="29.5703125" style="49" customWidth="1"/>
    <col min="9730" max="9730" width="11.42578125" style="49" customWidth="1"/>
    <col min="9731" max="9738" width="9.28515625" style="49" customWidth="1"/>
    <col min="9739" max="9984" width="8" style="49"/>
    <col min="9985" max="9985" width="29.5703125" style="49" customWidth="1"/>
    <col min="9986" max="9986" width="11.42578125" style="49" customWidth="1"/>
    <col min="9987" max="9994" width="9.28515625" style="49" customWidth="1"/>
    <col min="9995" max="10240" width="8" style="49"/>
    <col min="10241" max="10241" width="29.5703125" style="49" customWidth="1"/>
    <col min="10242" max="10242" width="11.42578125" style="49" customWidth="1"/>
    <col min="10243" max="10250" width="9.28515625" style="49" customWidth="1"/>
    <col min="10251" max="10496" width="8" style="49"/>
    <col min="10497" max="10497" width="29.5703125" style="49" customWidth="1"/>
    <col min="10498" max="10498" width="11.42578125" style="49" customWidth="1"/>
    <col min="10499" max="10506" width="9.28515625" style="49" customWidth="1"/>
    <col min="10507" max="10752" width="8" style="49"/>
    <col min="10753" max="10753" width="29.5703125" style="49" customWidth="1"/>
    <col min="10754" max="10754" width="11.42578125" style="49" customWidth="1"/>
    <col min="10755" max="10762" width="9.28515625" style="49" customWidth="1"/>
    <col min="10763" max="11008" width="8" style="49"/>
    <col min="11009" max="11009" width="29.5703125" style="49" customWidth="1"/>
    <col min="11010" max="11010" width="11.42578125" style="49" customWidth="1"/>
    <col min="11011" max="11018" width="9.28515625" style="49" customWidth="1"/>
    <col min="11019" max="11264" width="8" style="49"/>
    <col min="11265" max="11265" width="29.5703125" style="49" customWidth="1"/>
    <col min="11266" max="11266" width="11.42578125" style="49" customWidth="1"/>
    <col min="11267" max="11274" width="9.28515625" style="49" customWidth="1"/>
    <col min="11275" max="11520" width="8" style="49"/>
    <col min="11521" max="11521" width="29.5703125" style="49" customWidth="1"/>
    <col min="11522" max="11522" width="11.42578125" style="49" customWidth="1"/>
    <col min="11523" max="11530" width="9.28515625" style="49" customWidth="1"/>
    <col min="11531" max="11776" width="8" style="49"/>
    <col min="11777" max="11777" width="29.5703125" style="49" customWidth="1"/>
    <col min="11778" max="11778" width="11.42578125" style="49" customWidth="1"/>
    <col min="11779" max="11786" width="9.28515625" style="49" customWidth="1"/>
    <col min="11787" max="12032" width="8" style="49"/>
    <col min="12033" max="12033" width="29.5703125" style="49" customWidth="1"/>
    <col min="12034" max="12034" width="11.42578125" style="49" customWidth="1"/>
    <col min="12035" max="12042" width="9.28515625" style="49" customWidth="1"/>
    <col min="12043" max="12288" width="8" style="49"/>
    <col min="12289" max="12289" width="29.5703125" style="49" customWidth="1"/>
    <col min="12290" max="12290" width="11.42578125" style="49" customWidth="1"/>
    <col min="12291" max="12298" width="9.28515625" style="49" customWidth="1"/>
    <col min="12299" max="12544" width="8" style="49"/>
    <col min="12545" max="12545" width="29.5703125" style="49" customWidth="1"/>
    <col min="12546" max="12546" width="11.42578125" style="49" customWidth="1"/>
    <col min="12547" max="12554" width="9.28515625" style="49" customWidth="1"/>
    <col min="12555" max="12800" width="8" style="49"/>
    <col min="12801" max="12801" width="29.5703125" style="49" customWidth="1"/>
    <col min="12802" max="12802" width="11.42578125" style="49" customWidth="1"/>
    <col min="12803" max="12810" width="9.28515625" style="49" customWidth="1"/>
    <col min="12811" max="13056" width="8" style="49"/>
    <col min="13057" max="13057" width="29.5703125" style="49" customWidth="1"/>
    <col min="13058" max="13058" width="11.42578125" style="49" customWidth="1"/>
    <col min="13059" max="13066" width="9.28515625" style="49" customWidth="1"/>
    <col min="13067" max="13312" width="8" style="49"/>
    <col min="13313" max="13313" width="29.5703125" style="49" customWidth="1"/>
    <col min="13314" max="13314" width="11.42578125" style="49" customWidth="1"/>
    <col min="13315" max="13322" width="9.28515625" style="49" customWidth="1"/>
    <col min="13323" max="13568" width="8" style="49"/>
    <col min="13569" max="13569" width="29.5703125" style="49" customWidth="1"/>
    <col min="13570" max="13570" width="11.42578125" style="49" customWidth="1"/>
    <col min="13571" max="13578" width="9.28515625" style="49" customWidth="1"/>
    <col min="13579" max="13824" width="8" style="49"/>
    <col min="13825" max="13825" width="29.5703125" style="49" customWidth="1"/>
    <col min="13826" max="13826" width="11.42578125" style="49" customWidth="1"/>
    <col min="13827" max="13834" width="9.28515625" style="49" customWidth="1"/>
    <col min="13835" max="14080" width="8" style="49"/>
    <col min="14081" max="14081" width="29.5703125" style="49" customWidth="1"/>
    <col min="14082" max="14082" width="11.42578125" style="49" customWidth="1"/>
    <col min="14083" max="14090" width="9.28515625" style="49" customWidth="1"/>
    <col min="14091" max="14336" width="8" style="49"/>
    <col min="14337" max="14337" width="29.5703125" style="49" customWidth="1"/>
    <col min="14338" max="14338" width="11.42578125" style="49" customWidth="1"/>
    <col min="14339" max="14346" width="9.28515625" style="49" customWidth="1"/>
    <col min="14347" max="14592" width="8" style="49"/>
    <col min="14593" max="14593" width="29.5703125" style="49" customWidth="1"/>
    <col min="14594" max="14594" width="11.42578125" style="49" customWidth="1"/>
    <col min="14595" max="14602" width="9.28515625" style="49" customWidth="1"/>
    <col min="14603" max="14848" width="8" style="49"/>
    <col min="14849" max="14849" width="29.5703125" style="49" customWidth="1"/>
    <col min="14850" max="14850" width="11.42578125" style="49" customWidth="1"/>
    <col min="14851" max="14858" width="9.28515625" style="49" customWidth="1"/>
    <col min="14859" max="15104" width="8" style="49"/>
    <col min="15105" max="15105" width="29.5703125" style="49" customWidth="1"/>
    <col min="15106" max="15106" width="11.42578125" style="49" customWidth="1"/>
    <col min="15107" max="15114" width="9.28515625" style="49" customWidth="1"/>
    <col min="15115" max="15360" width="8" style="49"/>
    <col min="15361" max="15361" width="29.5703125" style="49" customWidth="1"/>
    <col min="15362" max="15362" width="11.42578125" style="49" customWidth="1"/>
    <col min="15363" max="15370" width="9.28515625" style="49" customWidth="1"/>
    <col min="15371" max="15616" width="8" style="49"/>
    <col min="15617" max="15617" width="29.5703125" style="49" customWidth="1"/>
    <col min="15618" max="15618" width="11.42578125" style="49" customWidth="1"/>
    <col min="15619" max="15626" width="9.28515625" style="49" customWidth="1"/>
    <col min="15627" max="15872" width="8" style="49"/>
    <col min="15873" max="15873" width="29.5703125" style="49" customWidth="1"/>
    <col min="15874" max="15874" width="11.42578125" style="49" customWidth="1"/>
    <col min="15875" max="15882" width="9.28515625" style="49" customWidth="1"/>
    <col min="15883" max="16128" width="8" style="49"/>
    <col min="16129" max="16129" width="29.5703125" style="49" customWidth="1"/>
    <col min="16130" max="16130" width="11.42578125" style="49" customWidth="1"/>
    <col min="16131" max="16138" width="9.28515625" style="49" customWidth="1"/>
    <col min="16139" max="16384" width="8" style="49"/>
  </cols>
  <sheetData>
    <row r="1" spans="1:16" ht="15.75">
      <c r="A1" s="142" t="s">
        <v>136</v>
      </c>
      <c r="P1" s="84" t="s">
        <v>72</v>
      </c>
    </row>
    <row r="5" spans="1:16" ht="18.75">
      <c r="A5" s="277" t="s">
        <v>80</v>
      </c>
      <c r="B5" s="277"/>
      <c r="C5" s="277"/>
      <c r="D5" s="277"/>
      <c r="E5" s="277"/>
      <c r="F5" s="277"/>
      <c r="G5" s="277"/>
      <c r="H5" s="277"/>
      <c r="I5" s="277"/>
      <c r="J5" s="277"/>
    </row>
    <row r="7" spans="1:16" ht="13.5" thickBot="1">
      <c r="P7" s="59" t="s">
        <v>90</v>
      </c>
    </row>
    <row r="8" spans="1:16">
      <c r="A8" s="50"/>
      <c r="B8" s="281" t="s">
        <v>87</v>
      </c>
      <c r="C8" s="291" t="s">
        <v>85</v>
      </c>
      <c r="D8" s="293" t="s">
        <v>81</v>
      </c>
      <c r="E8" s="278" t="s">
        <v>89</v>
      </c>
      <c r="F8" s="279"/>
      <c r="G8" s="279"/>
      <c r="H8" s="279"/>
      <c r="I8" s="279"/>
      <c r="J8" s="280"/>
      <c r="K8" s="309" t="s">
        <v>86</v>
      </c>
      <c r="L8" s="279"/>
      <c r="M8" s="279"/>
      <c r="N8" s="279"/>
      <c r="O8" s="279"/>
      <c r="P8" s="280"/>
    </row>
    <row r="9" spans="1:16" ht="12.75" customHeight="1">
      <c r="A9" s="295" t="s">
        <v>88</v>
      </c>
      <c r="B9" s="282"/>
      <c r="C9" s="292"/>
      <c r="D9" s="294"/>
      <c r="E9" s="296" t="s">
        <v>121</v>
      </c>
      <c r="F9" s="297"/>
      <c r="G9" s="298"/>
      <c r="H9" s="302" t="s">
        <v>107</v>
      </c>
      <c r="I9" s="297"/>
      <c r="J9" s="303"/>
      <c r="K9" s="316" t="s">
        <v>122</v>
      </c>
      <c r="L9" s="317"/>
      <c r="M9" s="318"/>
      <c r="N9" s="310" t="s">
        <v>123</v>
      </c>
      <c r="O9" s="311"/>
      <c r="P9" s="312"/>
    </row>
    <row r="10" spans="1:16">
      <c r="A10" s="295"/>
      <c r="B10" s="282"/>
      <c r="C10" s="292"/>
      <c r="D10" s="294"/>
      <c r="E10" s="299"/>
      <c r="F10" s="300"/>
      <c r="G10" s="301"/>
      <c r="H10" s="304"/>
      <c r="I10" s="300"/>
      <c r="J10" s="305"/>
      <c r="K10" s="319"/>
      <c r="L10" s="320"/>
      <c r="M10" s="321"/>
      <c r="N10" s="313"/>
      <c r="O10" s="314"/>
      <c r="P10" s="315"/>
    </row>
    <row r="11" spans="1:16" ht="13.5" thickBot="1">
      <c r="A11" s="58" t="s">
        <v>82</v>
      </c>
      <c r="B11" s="282"/>
      <c r="C11" s="292"/>
      <c r="D11" s="294"/>
      <c r="E11" s="61" t="s">
        <v>101</v>
      </c>
      <c r="F11" s="53" t="s">
        <v>84</v>
      </c>
      <c r="G11" s="53" t="s">
        <v>1</v>
      </c>
      <c r="H11" s="61" t="s">
        <v>101</v>
      </c>
      <c r="I11" s="53" t="s">
        <v>84</v>
      </c>
      <c r="J11" s="54" t="s">
        <v>1</v>
      </c>
      <c r="K11" s="60" t="s">
        <v>83</v>
      </c>
      <c r="L11" s="53" t="s">
        <v>84</v>
      </c>
      <c r="M11" s="53" t="s">
        <v>1</v>
      </c>
      <c r="N11" s="52" t="s">
        <v>83</v>
      </c>
      <c r="O11" s="53" t="s">
        <v>84</v>
      </c>
      <c r="P11" s="54" t="s">
        <v>1</v>
      </c>
    </row>
    <row r="12" spans="1:16" ht="45">
      <c r="A12" s="123" t="s">
        <v>287</v>
      </c>
      <c r="B12" s="51" t="s">
        <v>288</v>
      </c>
      <c r="C12" s="285">
        <f>6898</f>
        <v>6898</v>
      </c>
      <c r="D12" s="287">
        <v>0</v>
      </c>
      <c r="E12" s="289">
        <v>0</v>
      </c>
      <c r="F12" s="283">
        <v>0</v>
      </c>
      <c r="G12" s="283">
        <v>0</v>
      </c>
      <c r="H12" s="283">
        <v>741</v>
      </c>
      <c r="I12" s="283"/>
      <c r="J12" s="287">
        <v>741</v>
      </c>
      <c r="K12" s="285">
        <v>2440</v>
      </c>
      <c r="L12" s="283"/>
      <c r="M12" s="283">
        <v>2440</v>
      </c>
      <c r="N12" s="283">
        <v>3717</v>
      </c>
      <c r="O12" s="283"/>
      <c r="P12" s="287">
        <v>3717</v>
      </c>
    </row>
    <row r="13" spans="1:16" ht="13.5" thickBot="1">
      <c r="A13" s="124"/>
      <c r="B13" s="57"/>
      <c r="C13" s="286"/>
      <c r="D13" s="288"/>
      <c r="E13" s="290"/>
      <c r="F13" s="284"/>
      <c r="G13" s="284"/>
      <c r="H13" s="284"/>
      <c r="I13" s="284"/>
      <c r="J13" s="288"/>
      <c r="K13" s="286"/>
      <c r="L13" s="284"/>
      <c r="M13" s="284"/>
      <c r="N13" s="284"/>
      <c r="O13" s="284"/>
      <c r="P13" s="288"/>
    </row>
    <row r="14" spans="1:16">
      <c r="A14" s="55" t="s">
        <v>289</v>
      </c>
      <c r="B14" s="51" t="s">
        <v>290</v>
      </c>
      <c r="C14" s="94"/>
      <c r="D14" s="86"/>
      <c r="E14" s="94">
        <v>2393</v>
      </c>
      <c r="F14" s="91"/>
      <c r="G14" s="91">
        <v>2393</v>
      </c>
      <c r="H14" s="91">
        <v>1337</v>
      </c>
      <c r="I14" s="91"/>
      <c r="J14" s="86">
        <v>1337</v>
      </c>
      <c r="K14" s="89"/>
      <c r="L14" s="91"/>
      <c r="M14" s="91"/>
      <c r="N14" s="91"/>
      <c r="O14" s="91"/>
      <c r="P14" s="86"/>
    </row>
    <row r="15" spans="1:16" ht="13.5" thickBot="1">
      <c r="A15" s="56"/>
      <c r="B15" s="57"/>
      <c r="C15" s="95">
        <v>3730</v>
      </c>
      <c r="D15" s="87"/>
      <c r="E15" s="95"/>
      <c r="F15" s="92"/>
      <c r="G15" s="92"/>
      <c r="H15" s="92"/>
      <c r="I15" s="92"/>
      <c r="J15" s="87"/>
      <c r="K15" s="90"/>
      <c r="L15" s="92"/>
      <c r="M15" s="92"/>
      <c r="N15" s="92"/>
      <c r="O15" s="92"/>
      <c r="P15" s="87"/>
    </row>
    <row r="16" spans="1:16">
      <c r="A16" s="125" t="s">
        <v>291</v>
      </c>
      <c r="B16" s="126" t="s">
        <v>292</v>
      </c>
      <c r="C16" s="308">
        <f>30347</f>
        <v>30347</v>
      </c>
      <c r="D16" s="307">
        <f>7587</f>
        <v>7587</v>
      </c>
      <c r="E16" s="308">
        <v>3410</v>
      </c>
      <c r="F16" s="306">
        <v>0</v>
      </c>
      <c r="G16" s="306">
        <v>3410</v>
      </c>
      <c r="H16" s="306">
        <v>9062</v>
      </c>
      <c r="I16" s="306">
        <v>0</v>
      </c>
      <c r="J16" s="307">
        <v>9062</v>
      </c>
      <c r="K16" s="322">
        <f>C16-D16-E16-H16</f>
        <v>10288</v>
      </c>
      <c r="L16" s="306">
        <v>4170</v>
      </c>
      <c r="M16" s="306">
        <f>SUM(K16:L16)</f>
        <v>14458</v>
      </c>
      <c r="N16" s="306"/>
      <c r="O16" s="306"/>
      <c r="P16" s="307"/>
    </row>
    <row r="17" spans="1:16" ht="13.5" thickBot="1">
      <c r="A17" s="127"/>
      <c r="B17" s="128"/>
      <c r="C17" s="308"/>
      <c r="D17" s="307"/>
      <c r="E17" s="308"/>
      <c r="F17" s="306"/>
      <c r="G17" s="306"/>
      <c r="H17" s="306"/>
      <c r="I17" s="306"/>
      <c r="J17" s="307"/>
      <c r="K17" s="322"/>
      <c r="L17" s="306"/>
      <c r="M17" s="306"/>
      <c r="N17" s="306"/>
      <c r="O17" s="306"/>
      <c r="P17" s="307"/>
    </row>
    <row r="18" spans="1:16">
      <c r="A18" s="129" t="s">
        <v>293</v>
      </c>
      <c r="B18" s="130" t="s">
        <v>292</v>
      </c>
      <c r="C18" s="289">
        <v>33922</v>
      </c>
      <c r="D18" s="287">
        <f>17854*285/1000</f>
        <v>5088.3900000000003</v>
      </c>
      <c r="E18" s="289">
        <v>15186</v>
      </c>
      <c r="F18" s="283"/>
      <c r="G18" s="283">
        <v>15186</v>
      </c>
      <c r="H18" s="283">
        <v>7323</v>
      </c>
      <c r="I18" s="283"/>
      <c r="J18" s="287">
        <v>7323</v>
      </c>
      <c r="K18" s="285">
        <f>C18-D18-E18-H18</f>
        <v>6324.6100000000006</v>
      </c>
      <c r="L18" s="283">
        <v>5088</v>
      </c>
      <c r="M18" s="283">
        <f>SUM(K18:L18)</f>
        <v>11412.61</v>
      </c>
      <c r="N18" s="283"/>
      <c r="O18" s="283"/>
      <c r="P18" s="287"/>
    </row>
    <row r="19" spans="1:16" ht="13.5" thickBot="1">
      <c r="A19" s="131"/>
      <c r="B19" s="132"/>
      <c r="C19" s="290"/>
      <c r="D19" s="288"/>
      <c r="E19" s="290"/>
      <c r="F19" s="284"/>
      <c r="G19" s="284"/>
      <c r="H19" s="284"/>
      <c r="I19" s="284"/>
      <c r="J19" s="288"/>
      <c r="K19" s="286"/>
      <c r="L19" s="284"/>
      <c r="M19" s="284"/>
      <c r="N19" s="284"/>
      <c r="O19" s="284"/>
      <c r="P19" s="288"/>
    </row>
    <row r="20" spans="1:16">
      <c r="A20" s="133" t="s">
        <v>294</v>
      </c>
      <c r="B20" s="126" t="s">
        <v>295</v>
      </c>
      <c r="C20" s="96">
        <f>48100*285/1000</f>
        <v>13708.5</v>
      </c>
      <c r="D20" s="88">
        <f>9620*285/1000</f>
        <v>2741.7</v>
      </c>
      <c r="E20" s="96">
        <v>3149</v>
      </c>
      <c r="F20" s="93"/>
      <c r="G20" s="93">
        <v>3149</v>
      </c>
      <c r="H20" s="93">
        <v>3458</v>
      </c>
      <c r="I20" s="93"/>
      <c r="J20" s="88">
        <v>3458</v>
      </c>
      <c r="K20" s="97">
        <f>C20-D20-E20-H20</f>
        <v>4359.7999999999993</v>
      </c>
      <c r="L20" s="93">
        <v>2742</v>
      </c>
      <c r="M20" s="93">
        <f>K20+L20</f>
        <v>7101.7999999999993</v>
      </c>
      <c r="N20" s="93"/>
      <c r="O20" s="93"/>
      <c r="P20" s="88"/>
    </row>
    <row r="21" spans="1:16" ht="13.5" thickBot="1">
      <c r="A21" s="134"/>
      <c r="B21" s="135"/>
      <c r="C21" s="96"/>
      <c r="D21" s="88"/>
      <c r="E21" s="96">
        <v>0</v>
      </c>
      <c r="F21" s="93"/>
      <c r="G21" s="93"/>
      <c r="H21" s="93"/>
      <c r="I21" s="93"/>
      <c r="J21" s="88"/>
      <c r="K21" s="97"/>
      <c r="L21" s="93"/>
      <c r="M21" s="93"/>
      <c r="N21" s="93"/>
      <c r="O21" s="93"/>
      <c r="P21" s="88"/>
    </row>
    <row r="22" spans="1:16" ht="22.5">
      <c r="A22" s="136" t="s">
        <v>296</v>
      </c>
      <c r="B22" s="137" t="s">
        <v>297</v>
      </c>
      <c r="C22" s="289">
        <f>40320</f>
        <v>40320</v>
      </c>
      <c r="D22" s="287">
        <v>10080</v>
      </c>
      <c r="E22" s="289">
        <v>13993</v>
      </c>
      <c r="F22" s="283">
        <v>0</v>
      </c>
      <c r="G22" s="283">
        <v>13993</v>
      </c>
      <c r="H22" s="283">
        <v>4081</v>
      </c>
      <c r="I22" s="283">
        <v>0</v>
      </c>
      <c r="J22" s="287">
        <v>4081</v>
      </c>
      <c r="K22" s="285">
        <v>11891</v>
      </c>
      <c r="L22" s="283">
        <v>3963</v>
      </c>
      <c r="M22" s="283">
        <v>15854</v>
      </c>
      <c r="N22" s="283">
        <v>275</v>
      </c>
      <c r="O22" s="283">
        <v>6117</v>
      </c>
      <c r="P22" s="287">
        <f>SUM(N22:O22)</f>
        <v>6392</v>
      </c>
    </row>
    <row r="23" spans="1:16" ht="13.5" thickBot="1">
      <c r="A23" s="138"/>
      <c r="B23" s="139"/>
      <c r="C23" s="308"/>
      <c r="D23" s="307"/>
      <c r="E23" s="308"/>
      <c r="F23" s="306"/>
      <c r="G23" s="306"/>
      <c r="H23" s="306"/>
      <c r="I23" s="306"/>
      <c r="J23" s="307"/>
      <c r="K23" s="322"/>
      <c r="L23" s="306"/>
      <c r="M23" s="306"/>
      <c r="N23" s="306"/>
      <c r="O23" s="306"/>
      <c r="P23" s="307"/>
    </row>
    <row r="24" spans="1:16">
      <c r="A24" s="140" t="s">
        <v>298</v>
      </c>
      <c r="B24" s="51" t="s">
        <v>288</v>
      </c>
      <c r="C24" s="289">
        <v>50023</v>
      </c>
      <c r="D24" s="287">
        <v>15007</v>
      </c>
      <c r="E24" s="289">
        <v>1037</v>
      </c>
      <c r="F24" s="283"/>
      <c r="G24" s="283">
        <v>1037</v>
      </c>
      <c r="H24" s="283">
        <v>1788</v>
      </c>
      <c r="I24" s="283"/>
      <c r="J24" s="287">
        <v>1788</v>
      </c>
      <c r="K24" s="285">
        <v>15400</v>
      </c>
      <c r="L24" s="283">
        <v>6600</v>
      </c>
      <c r="M24" s="283">
        <v>22000</v>
      </c>
      <c r="N24" s="283">
        <f>C24-E24-H24-K24</f>
        <v>31798</v>
      </c>
      <c r="O24" s="283">
        <v>8407</v>
      </c>
      <c r="P24" s="287">
        <f>SUM(N24:O24)</f>
        <v>40205</v>
      </c>
    </row>
    <row r="25" spans="1:16" ht="13.5" thickBot="1">
      <c r="A25" s="56"/>
      <c r="B25" s="57"/>
      <c r="C25" s="290"/>
      <c r="D25" s="288"/>
      <c r="E25" s="290"/>
      <c r="F25" s="284"/>
      <c r="G25" s="284"/>
      <c r="H25" s="284"/>
      <c r="I25" s="284"/>
      <c r="J25" s="288"/>
      <c r="K25" s="286"/>
      <c r="L25" s="284"/>
      <c r="M25" s="284"/>
      <c r="N25" s="284"/>
      <c r="O25" s="284"/>
      <c r="P25" s="288"/>
    </row>
    <row r="31" spans="1:16">
      <c r="L31" s="141"/>
    </row>
  </sheetData>
  <sheetProtection password="DB7B" sheet="1" objects="1" scenarios="1"/>
  <mergeCells count="81">
    <mergeCell ref="O24:O25"/>
    <mergeCell ref="P24:P25"/>
    <mergeCell ref="M22:M23"/>
    <mergeCell ref="N22:N23"/>
    <mergeCell ref="O22:O23"/>
    <mergeCell ref="P22:P23"/>
    <mergeCell ref="M24:M25"/>
    <mergeCell ref="N24:N25"/>
    <mergeCell ref="C24:C25"/>
    <mergeCell ref="D24:D25"/>
    <mergeCell ref="E24:E25"/>
    <mergeCell ref="F24:F25"/>
    <mergeCell ref="G24:G25"/>
    <mergeCell ref="K22:K23"/>
    <mergeCell ref="L22:L23"/>
    <mergeCell ref="H24:H25"/>
    <mergeCell ref="I24:I25"/>
    <mergeCell ref="J24:J25"/>
    <mergeCell ref="K24:K25"/>
    <mergeCell ref="L24:L25"/>
    <mergeCell ref="F22:F23"/>
    <mergeCell ref="G22:G23"/>
    <mergeCell ref="H22:H23"/>
    <mergeCell ref="I22:I23"/>
    <mergeCell ref="J22:J23"/>
    <mergeCell ref="C18:C19"/>
    <mergeCell ref="D18:D19"/>
    <mergeCell ref="E18:E19"/>
    <mergeCell ref="C22:C23"/>
    <mergeCell ref="D22:D23"/>
    <mergeCell ref="E22:E23"/>
    <mergeCell ref="P18:P19"/>
    <mergeCell ref="K16:K17"/>
    <mergeCell ref="L16:L17"/>
    <mergeCell ref="M16:M17"/>
    <mergeCell ref="N16:N17"/>
    <mergeCell ref="O16:O17"/>
    <mergeCell ref="L18:L19"/>
    <mergeCell ref="M18:M19"/>
    <mergeCell ref="N18:N19"/>
    <mergeCell ref="O18:O19"/>
    <mergeCell ref="K8:P8"/>
    <mergeCell ref="N9:P10"/>
    <mergeCell ref="K9:M10"/>
    <mergeCell ref="P16:P17"/>
    <mergeCell ref="M12:M13"/>
    <mergeCell ref="N12:N13"/>
    <mergeCell ref="O12:O13"/>
    <mergeCell ref="P12:P13"/>
    <mergeCell ref="L12:L13"/>
    <mergeCell ref="C16:C17"/>
    <mergeCell ref="D16:D17"/>
    <mergeCell ref="E16:E17"/>
    <mergeCell ref="F16:F17"/>
    <mergeCell ref="G16:G17"/>
    <mergeCell ref="H16:H17"/>
    <mergeCell ref="F12:F13"/>
    <mergeCell ref="K12:K13"/>
    <mergeCell ref="K18:K19"/>
    <mergeCell ref="I16:I17"/>
    <mergeCell ref="J16:J17"/>
    <mergeCell ref="F18:F19"/>
    <mergeCell ref="G18:G19"/>
    <mergeCell ref="H18:H19"/>
    <mergeCell ref="I18:I19"/>
    <mergeCell ref="J18:J19"/>
    <mergeCell ref="A5:J5"/>
    <mergeCell ref="E8:J8"/>
    <mergeCell ref="B8:B11"/>
    <mergeCell ref="G12:G13"/>
    <mergeCell ref="H12:H13"/>
    <mergeCell ref="C12:C13"/>
    <mergeCell ref="D12:D13"/>
    <mergeCell ref="I12:I13"/>
    <mergeCell ref="J12:J13"/>
    <mergeCell ref="E12:E13"/>
    <mergeCell ref="C8:C11"/>
    <mergeCell ref="D8:D11"/>
    <mergeCell ref="A9:A10"/>
    <mergeCell ref="E9:G10"/>
    <mergeCell ref="H9:J10"/>
  </mergeCells>
  <phoneticPr fontId="20" type="noConversion"/>
  <pageMargins left="0.19685039370078741" right="0.19685039370078741" top="0.98425196850393704" bottom="0.98425196850393704" header="0.51181102362204722" footer="0.51181102362204722"/>
  <pageSetup paperSize="9" scale="89" orientation="landscape" r:id="rId1"/>
  <headerFooter alignWithMargins="0">
    <oddHeader xml:space="preserve">&amp;R16. oldal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47"/>
  <sheetViews>
    <sheetView view="pageLayout" topLeftCell="B10" zoomScaleNormal="80" workbookViewId="0">
      <selection activeCell="F16" sqref="F16"/>
    </sheetView>
  </sheetViews>
  <sheetFormatPr defaultRowHeight="12.75"/>
  <cols>
    <col min="1" max="1" width="38.85546875" customWidth="1"/>
    <col min="2" max="2" width="28.5703125" customWidth="1"/>
    <col min="3" max="3" width="17.5703125" customWidth="1"/>
    <col min="4" max="5" width="16" customWidth="1"/>
    <col min="257" max="257" width="38.85546875" customWidth="1"/>
    <col min="258" max="258" width="28.5703125" customWidth="1"/>
    <col min="259" max="259" width="17.5703125" customWidth="1"/>
    <col min="260" max="261" width="16" customWidth="1"/>
    <col min="513" max="513" width="38.85546875" customWidth="1"/>
    <col min="514" max="514" width="28.5703125" customWidth="1"/>
    <col min="515" max="515" width="17.5703125" customWidth="1"/>
    <col min="516" max="517" width="16" customWidth="1"/>
    <col min="769" max="769" width="38.85546875" customWidth="1"/>
    <col min="770" max="770" width="28.5703125" customWidth="1"/>
    <col min="771" max="771" width="17.5703125" customWidth="1"/>
    <col min="772" max="773" width="16" customWidth="1"/>
    <col min="1025" max="1025" width="38.85546875" customWidth="1"/>
    <col min="1026" max="1026" width="28.5703125" customWidth="1"/>
    <col min="1027" max="1027" width="17.5703125" customWidth="1"/>
    <col min="1028" max="1029" width="16" customWidth="1"/>
    <col min="1281" max="1281" width="38.85546875" customWidth="1"/>
    <col min="1282" max="1282" width="28.5703125" customWidth="1"/>
    <col min="1283" max="1283" width="17.5703125" customWidth="1"/>
    <col min="1284" max="1285" width="16" customWidth="1"/>
    <col min="1537" max="1537" width="38.85546875" customWidth="1"/>
    <col min="1538" max="1538" width="28.5703125" customWidth="1"/>
    <col min="1539" max="1539" width="17.5703125" customWidth="1"/>
    <col min="1540" max="1541" width="16" customWidth="1"/>
    <col min="1793" max="1793" width="38.85546875" customWidth="1"/>
    <col min="1794" max="1794" width="28.5703125" customWidth="1"/>
    <col min="1795" max="1795" width="17.5703125" customWidth="1"/>
    <col min="1796" max="1797" width="16" customWidth="1"/>
    <col min="2049" max="2049" width="38.85546875" customWidth="1"/>
    <col min="2050" max="2050" width="28.5703125" customWidth="1"/>
    <col min="2051" max="2051" width="17.5703125" customWidth="1"/>
    <col min="2052" max="2053" width="16" customWidth="1"/>
    <col min="2305" max="2305" width="38.85546875" customWidth="1"/>
    <col min="2306" max="2306" width="28.5703125" customWidth="1"/>
    <col min="2307" max="2307" width="17.5703125" customWidth="1"/>
    <col min="2308" max="2309" width="16" customWidth="1"/>
    <col min="2561" max="2561" width="38.85546875" customWidth="1"/>
    <col min="2562" max="2562" width="28.5703125" customWidth="1"/>
    <col min="2563" max="2563" width="17.5703125" customWidth="1"/>
    <col min="2564" max="2565" width="16" customWidth="1"/>
    <col min="2817" max="2817" width="38.85546875" customWidth="1"/>
    <col min="2818" max="2818" width="28.5703125" customWidth="1"/>
    <col min="2819" max="2819" width="17.5703125" customWidth="1"/>
    <col min="2820" max="2821" width="16" customWidth="1"/>
    <col min="3073" max="3073" width="38.85546875" customWidth="1"/>
    <col min="3074" max="3074" width="28.5703125" customWidth="1"/>
    <col min="3075" max="3075" width="17.5703125" customWidth="1"/>
    <col min="3076" max="3077" width="16" customWidth="1"/>
    <col min="3329" max="3329" width="38.85546875" customWidth="1"/>
    <col min="3330" max="3330" width="28.5703125" customWidth="1"/>
    <col min="3331" max="3331" width="17.5703125" customWidth="1"/>
    <col min="3332" max="3333" width="16" customWidth="1"/>
    <col min="3585" max="3585" width="38.85546875" customWidth="1"/>
    <col min="3586" max="3586" width="28.5703125" customWidth="1"/>
    <col min="3587" max="3587" width="17.5703125" customWidth="1"/>
    <col min="3588" max="3589" width="16" customWidth="1"/>
    <col min="3841" max="3841" width="38.85546875" customWidth="1"/>
    <col min="3842" max="3842" width="28.5703125" customWidth="1"/>
    <col min="3843" max="3843" width="17.5703125" customWidth="1"/>
    <col min="3844" max="3845" width="16" customWidth="1"/>
    <col min="4097" max="4097" width="38.85546875" customWidth="1"/>
    <col min="4098" max="4098" width="28.5703125" customWidth="1"/>
    <col min="4099" max="4099" width="17.5703125" customWidth="1"/>
    <col min="4100" max="4101" width="16" customWidth="1"/>
    <col min="4353" max="4353" width="38.85546875" customWidth="1"/>
    <col min="4354" max="4354" width="28.5703125" customWidth="1"/>
    <col min="4355" max="4355" width="17.5703125" customWidth="1"/>
    <col min="4356" max="4357" width="16" customWidth="1"/>
    <col min="4609" max="4609" width="38.85546875" customWidth="1"/>
    <col min="4610" max="4610" width="28.5703125" customWidth="1"/>
    <col min="4611" max="4611" width="17.5703125" customWidth="1"/>
    <col min="4612" max="4613" width="16" customWidth="1"/>
    <col min="4865" max="4865" width="38.85546875" customWidth="1"/>
    <col min="4866" max="4866" width="28.5703125" customWidth="1"/>
    <col min="4867" max="4867" width="17.5703125" customWidth="1"/>
    <col min="4868" max="4869" width="16" customWidth="1"/>
    <col min="5121" max="5121" width="38.85546875" customWidth="1"/>
    <col min="5122" max="5122" width="28.5703125" customWidth="1"/>
    <col min="5123" max="5123" width="17.5703125" customWidth="1"/>
    <col min="5124" max="5125" width="16" customWidth="1"/>
    <col min="5377" max="5377" width="38.85546875" customWidth="1"/>
    <col min="5378" max="5378" width="28.5703125" customWidth="1"/>
    <col min="5379" max="5379" width="17.5703125" customWidth="1"/>
    <col min="5380" max="5381" width="16" customWidth="1"/>
    <col min="5633" max="5633" width="38.85546875" customWidth="1"/>
    <col min="5634" max="5634" width="28.5703125" customWidth="1"/>
    <col min="5635" max="5635" width="17.5703125" customWidth="1"/>
    <col min="5636" max="5637" width="16" customWidth="1"/>
    <col min="5889" max="5889" width="38.85546875" customWidth="1"/>
    <col min="5890" max="5890" width="28.5703125" customWidth="1"/>
    <col min="5891" max="5891" width="17.5703125" customWidth="1"/>
    <col min="5892" max="5893" width="16" customWidth="1"/>
    <col min="6145" max="6145" width="38.85546875" customWidth="1"/>
    <col min="6146" max="6146" width="28.5703125" customWidth="1"/>
    <col min="6147" max="6147" width="17.5703125" customWidth="1"/>
    <col min="6148" max="6149" width="16" customWidth="1"/>
    <col min="6401" max="6401" width="38.85546875" customWidth="1"/>
    <col min="6402" max="6402" width="28.5703125" customWidth="1"/>
    <col min="6403" max="6403" width="17.5703125" customWidth="1"/>
    <col min="6404" max="6405" width="16" customWidth="1"/>
    <col min="6657" max="6657" width="38.85546875" customWidth="1"/>
    <col min="6658" max="6658" width="28.5703125" customWidth="1"/>
    <col min="6659" max="6659" width="17.5703125" customWidth="1"/>
    <col min="6660" max="6661" width="16" customWidth="1"/>
    <col min="6913" max="6913" width="38.85546875" customWidth="1"/>
    <col min="6914" max="6914" width="28.5703125" customWidth="1"/>
    <col min="6915" max="6915" width="17.5703125" customWidth="1"/>
    <col min="6916" max="6917" width="16" customWidth="1"/>
    <col min="7169" max="7169" width="38.85546875" customWidth="1"/>
    <col min="7170" max="7170" width="28.5703125" customWidth="1"/>
    <col min="7171" max="7171" width="17.5703125" customWidth="1"/>
    <col min="7172" max="7173" width="16" customWidth="1"/>
    <col min="7425" max="7425" width="38.85546875" customWidth="1"/>
    <col min="7426" max="7426" width="28.5703125" customWidth="1"/>
    <col min="7427" max="7427" width="17.5703125" customWidth="1"/>
    <col min="7428" max="7429" width="16" customWidth="1"/>
    <col min="7681" max="7681" width="38.85546875" customWidth="1"/>
    <col min="7682" max="7682" width="28.5703125" customWidth="1"/>
    <col min="7683" max="7683" width="17.5703125" customWidth="1"/>
    <col min="7684" max="7685" width="16" customWidth="1"/>
    <col min="7937" max="7937" width="38.85546875" customWidth="1"/>
    <col min="7938" max="7938" width="28.5703125" customWidth="1"/>
    <col min="7939" max="7939" width="17.5703125" customWidth="1"/>
    <col min="7940" max="7941" width="16" customWidth="1"/>
    <col min="8193" max="8193" width="38.85546875" customWidth="1"/>
    <col min="8194" max="8194" width="28.5703125" customWidth="1"/>
    <col min="8195" max="8195" width="17.5703125" customWidth="1"/>
    <col min="8196" max="8197" width="16" customWidth="1"/>
    <col min="8449" max="8449" width="38.85546875" customWidth="1"/>
    <col min="8450" max="8450" width="28.5703125" customWidth="1"/>
    <col min="8451" max="8451" width="17.5703125" customWidth="1"/>
    <col min="8452" max="8453" width="16" customWidth="1"/>
    <col min="8705" max="8705" width="38.85546875" customWidth="1"/>
    <col min="8706" max="8706" width="28.5703125" customWidth="1"/>
    <col min="8707" max="8707" width="17.5703125" customWidth="1"/>
    <col min="8708" max="8709" width="16" customWidth="1"/>
    <col min="8961" max="8961" width="38.85546875" customWidth="1"/>
    <col min="8962" max="8962" width="28.5703125" customWidth="1"/>
    <col min="8963" max="8963" width="17.5703125" customWidth="1"/>
    <col min="8964" max="8965" width="16" customWidth="1"/>
    <col min="9217" max="9217" width="38.85546875" customWidth="1"/>
    <col min="9218" max="9218" width="28.5703125" customWidth="1"/>
    <col min="9219" max="9219" width="17.5703125" customWidth="1"/>
    <col min="9220" max="9221" width="16" customWidth="1"/>
    <col min="9473" max="9473" width="38.85546875" customWidth="1"/>
    <col min="9474" max="9474" width="28.5703125" customWidth="1"/>
    <col min="9475" max="9475" width="17.5703125" customWidth="1"/>
    <col min="9476" max="9477" width="16" customWidth="1"/>
    <col min="9729" max="9729" width="38.85546875" customWidth="1"/>
    <col min="9730" max="9730" width="28.5703125" customWidth="1"/>
    <col min="9731" max="9731" width="17.5703125" customWidth="1"/>
    <col min="9732" max="9733" width="16" customWidth="1"/>
    <col min="9985" max="9985" width="38.85546875" customWidth="1"/>
    <col min="9986" max="9986" width="28.5703125" customWidth="1"/>
    <col min="9987" max="9987" width="17.5703125" customWidth="1"/>
    <col min="9988" max="9989" width="16" customWidth="1"/>
    <col min="10241" max="10241" width="38.85546875" customWidth="1"/>
    <col min="10242" max="10242" width="28.5703125" customWidth="1"/>
    <col min="10243" max="10243" width="17.5703125" customWidth="1"/>
    <col min="10244" max="10245" width="16" customWidth="1"/>
    <col min="10497" max="10497" width="38.85546875" customWidth="1"/>
    <col min="10498" max="10498" width="28.5703125" customWidth="1"/>
    <col min="10499" max="10499" width="17.5703125" customWidth="1"/>
    <col min="10500" max="10501" width="16" customWidth="1"/>
    <col min="10753" max="10753" width="38.85546875" customWidth="1"/>
    <col min="10754" max="10754" width="28.5703125" customWidth="1"/>
    <col min="10755" max="10755" width="17.5703125" customWidth="1"/>
    <col min="10756" max="10757" width="16" customWidth="1"/>
    <col min="11009" max="11009" width="38.85546875" customWidth="1"/>
    <col min="11010" max="11010" width="28.5703125" customWidth="1"/>
    <col min="11011" max="11011" width="17.5703125" customWidth="1"/>
    <col min="11012" max="11013" width="16" customWidth="1"/>
    <col min="11265" max="11265" width="38.85546875" customWidth="1"/>
    <col min="11266" max="11266" width="28.5703125" customWidth="1"/>
    <col min="11267" max="11267" width="17.5703125" customWidth="1"/>
    <col min="11268" max="11269" width="16" customWidth="1"/>
    <col min="11521" max="11521" width="38.85546875" customWidth="1"/>
    <col min="11522" max="11522" width="28.5703125" customWidth="1"/>
    <col min="11523" max="11523" width="17.5703125" customWidth="1"/>
    <col min="11524" max="11525" width="16" customWidth="1"/>
    <col min="11777" max="11777" width="38.85546875" customWidth="1"/>
    <col min="11778" max="11778" width="28.5703125" customWidth="1"/>
    <col min="11779" max="11779" width="17.5703125" customWidth="1"/>
    <col min="11780" max="11781" width="16" customWidth="1"/>
    <col min="12033" max="12033" width="38.85546875" customWidth="1"/>
    <col min="12034" max="12034" width="28.5703125" customWidth="1"/>
    <col min="12035" max="12035" width="17.5703125" customWidth="1"/>
    <col min="12036" max="12037" width="16" customWidth="1"/>
    <col min="12289" max="12289" width="38.85546875" customWidth="1"/>
    <col min="12290" max="12290" width="28.5703125" customWidth="1"/>
    <col min="12291" max="12291" width="17.5703125" customWidth="1"/>
    <col min="12292" max="12293" width="16" customWidth="1"/>
    <col min="12545" max="12545" width="38.85546875" customWidth="1"/>
    <col min="12546" max="12546" width="28.5703125" customWidth="1"/>
    <col min="12547" max="12547" width="17.5703125" customWidth="1"/>
    <col min="12548" max="12549" width="16" customWidth="1"/>
    <col min="12801" max="12801" width="38.85546875" customWidth="1"/>
    <col min="12802" max="12802" width="28.5703125" customWidth="1"/>
    <col min="12803" max="12803" width="17.5703125" customWidth="1"/>
    <col min="12804" max="12805" width="16" customWidth="1"/>
    <col min="13057" max="13057" width="38.85546875" customWidth="1"/>
    <col min="13058" max="13058" width="28.5703125" customWidth="1"/>
    <col min="13059" max="13059" width="17.5703125" customWidth="1"/>
    <col min="13060" max="13061" width="16" customWidth="1"/>
    <col min="13313" max="13313" width="38.85546875" customWidth="1"/>
    <col min="13314" max="13314" width="28.5703125" customWidth="1"/>
    <col min="13315" max="13315" width="17.5703125" customWidth="1"/>
    <col min="13316" max="13317" width="16" customWidth="1"/>
    <col min="13569" max="13569" width="38.85546875" customWidth="1"/>
    <col min="13570" max="13570" width="28.5703125" customWidth="1"/>
    <col min="13571" max="13571" width="17.5703125" customWidth="1"/>
    <col min="13572" max="13573" width="16" customWidth="1"/>
    <col min="13825" max="13825" width="38.85546875" customWidth="1"/>
    <col min="13826" max="13826" width="28.5703125" customWidth="1"/>
    <col min="13827" max="13827" width="17.5703125" customWidth="1"/>
    <col min="13828" max="13829" width="16" customWidth="1"/>
    <col min="14081" max="14081" width="38.85546875" customWidth="1"/>
    <col min="14082" max="14082" width="28.5703125" customWidth="1"/>
    <col min="14083" max="14083" width="17.5703125" customWidth="1"/>
    <col min="14084" max="14085" width="16" customWidth="1"/>
    <col min="14337" max="14337" width="38.85546875" customWidth="1"/>
    <col min="14338" max="14338" width="28.5703125" customWidth="1"/>
    <col min="14339" max="14339" width="17.5703125" customWidth="1"/>
    <col min="14340" max="14341" width="16" customWidth="1"/>
    <col min="14593" max="14593" width="38.85546875" customWidth="1"/>
    <col min="14594" max="14594" width="28.5703125" customWidth="1"/>
    <col min="14595" max="14595" width="17.5703125" customWidth="1"/>
    <col min="14596" max="14597" width="16" customWidth="1"/>
    <col min="14849" max="14849" width="38.85546875" customWidth="1"/>
    <col min="14850" max="14850" width="28.5703125" customWidth="1"/>
    <col min="14851" max="14851" width="17.5703125" customWidth="1"/>
    <col min="14852" max="14853" width="16" customWidth="1"/>
    <col min="15105" max="15105" width="38.85546875" customWidth="1"/>
    <col min="15106" max="15106" width="28.5703125" customWidth="1"/>
    <col min="15107" max="15107" width="17.5703125" customWidth="1"/>
    <col min="15108" max="15109" width="16" customWidth="1"/>
    <col min="15361" max="15361" width="38.85546875" customWidth="1"/>
    <col min="15362" max="15362" width="28.5703125" customWidth="1"/>
    <col min="15363" max="15363" width="17.5703125" customWidth="1"/>
    <col min="15364" max="15365" width="16" customWidth="1"/>
    <col min="15617" max="15617" width="38.85546875" customWidth="1"/>
    <col min="15618" max="15618" width="28.5703125" customWidth="1"/>
    <col min="15619" max="15619" width="17.5703125" customWidth="1"/>
    <col min="15620" max="15621" width="16" customWidth="1"/>
    <col min="15873" max="15873" width="38.85546875" customWidth="1"/>
    <col min="15874" max="15874" width="28.5703125" customWidth="1"/>
    <col min="15875" max="15875" width="17.5703125" customWidth="1"/>
    <col min="15876" max="15877" width="16" customWidth="1"/>
    <col min="16129" max="16129" width="38.85546875" customWidth="1"/>
    <col min="16130" max="16130" width="28.5703125" customWidth="1"/>
    <col min="16131" max="16131" width="17.5703125" customWidth="1"/>
    <col min="16132" max="16133" width="16" customWidth="1"/>
  </cols>
  <sheetData>
    <row r="1" spans="1:13" ht="15.75">
      <c r="A1" s="169" t="s">
        <v>136</v>
      </c>
      <c r="B1" s="11"/>
      <c r="C1" s="11"/>
      <c r="D1" s="67" t="s">
        <v>130</v>
      </c>
      <c r="F1" s="188" t="s">
        <v>401</v>
      </c>
      <c r="G1" s="11"/>
      <c r="H1" s="11"/>
      <c r="I1" s="11"/>
      <c r="J1" s="11"/>
      <c r="K1" s="11"/>
      <c r="L1" s="11"/>
      <c r="M1" s="11"/>
    </row>
    <row r="2" spans="1:13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2.25" customHeight="1">
      <c r="A3" s="323" t="s">
        <v>127</v>
      </c>
      <c r="B3" s="323"/>
      <c r="C3" s="323"/>
      <c r="D3" s="323"/>
      <c r="E3" s="323"/>
      <c r="F3" s="11"/>
      <c r="G3" s="11"/>
      <c r="H3" s="11"/>
      <c r="I3" s="11"/>
      <c r="J3" s="11"/>
      <c r="K3" s="11"/>
      <c r="L3" s="11"/>
      <c r="M3" s="11"/>
    </row>
    <row r="4" spans="1:13" ht="16.5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148" customFormat="1" ht="56.25" customHeight="1" thickBot="1">
      <c r="A5" s="143" t="s">
        <v>124</v>
      </c>
      <c r="B5" s="144" t="s">
        <v>125</v>
      </c>
      <c r="C5" s="144" t="s">
        <v>129</v>
      </c>
      <c r="D5" s="144" t="s">
        <v>126</v>
      </c>
      <c r="E5" s="145" t="s">
        <v>128</v>
      </c>
      <c r="F5" s="146"/>
      <c r="G5" s="146"/>
      <c r="H5" s="146"/>
      <c r="I5" s="147"/>
      <c r="J5" s="147"/>
      <c r="K5" s="147"/>
      <c r="L5" s="147"/>
      <c r="M5" s="147"/>
    </row>
    <row r="6" spans="1:13" s="81" customFormat="1" ht="31.5">
      <c r="A6" s="78" t="s">
        <v>137</v>
      </c>
      <c r="B6" s="149" t="s">
        <v>299</v>
      </c>
      <c r="C6" s="150">
        <v>9000</v>
      </c>
      <c r="D6" s="151">
        <v>40892</v>
      </c>
      <c r="E6" s="152">
        <v>8842</v>
      </c>
      <c r="F6" s="153"/>
      <c r="G6" s="153"/>
      <c r="H6" s="153"/>
      <c r="I6" s="154"/>
      <c r="J6" s="154"/>
      <c r="K6" s="154"/>
      <c r="L6" s="154"/>
      <c r="M6" s="154"/>
    </row>
    <row r="7" spans="1:13" s="81" customFormat="1" ht="31.5">
      <c r="A7" s="78" t="s">
        <v>138</v>
      </c>
      <c r="B7" s="149" t="s">
        <v>300</v>
      </c>
      <c r="C7" s="150">
        <v>13000</v>
      </c>
      <c r="D7" s="151">
        <v>41059</v>
      </c>
      <c r="E7" s="152">
        <v>8491</v>
      </c>
      <c r="F7" s="153"/>
      <c r="G7" s="153"/>
      <c r="H7" s="153"/>
      <c r="I7" s="154"/>
      <c r="J7" s="154"/>
      <c r="K7" s="154"/>
      <c r="L7" s="154"/>
      <c r="M7" s="154"/>
    </row>
    <row r="8" spans="1:13" s="81" customFormat="1" ht="31.5">
      <c r="A8" s="82" t="s">
        <v>139</v>
      </c>
      <c r="B8" s="155" t="s">
        <v>301</v>
      </c>
      <c r="C8" s="156">
        <v>87748</v>
      </c>
      <c r="D8" s="157">
        <v>40939</v>
      </c>
      <c r="E8" s="158">
        <v>70120</v>
      </c>
      <c r="F8" s="153"/>
      <c r="G8" s="153"/>
      <c r="H8" s="153"/>
      <c r="I8" s="154"/>
      <c r="J8" s="154"/>
      <c r="K8" s="154"/>
      <c r="L8" s="154"/>
      <c r="M8" s="154"/>
    </row>
    <row r="9" spans="1:13" s="81" customFormat="1" ht="33.75" customHeight="1">
      <c r="A9" s="78" t="s">
        <v>140</v>
      </c>
      <c r="B9" s="149" t="s">
        <v>302</v>
      </c>
      <c r="C9" s="150">
        <v>200000</v>
      </c>
      <c r="D9" s="151">
        <v>40724</v>
      </c>
      <c r="E9" s="152">
        <v>200000</v>
      </c>
      <c r="F9" s="153"/>
      <c r="G9" s="153"/>
      <c r="H9" s="153"/>
      <c r="I9" s="154"/>
      <c r="J9" s="154"/>
      <c r="K9" s="154"/>
      <c r="L9" s="154"/>
      <c r="M9" s="154"/>
    </row>
    <row r="10" spans="1:13" s="81" customFormat="1" ht="31.5">
      <c r="A10" s="78" t="s">
        <v>140</v>
      </c>
      <c r="B10" s="82" t="s">
        <v>303</v>
      </c>
      <c r="C10" s="156">
        <v>19800</v>
      </c>
      <c r="D10" s="157">
        <v>40939</v>
      </c>
      <c r="E10" s="158">
        <v>19800</v>
      </c>
      <c r="F10" s="153"/>
      <c r="G10" s="153"/>
      <c r="H10" s="153"/>
      <c r="I10" s="154"/>
      <c r="J10" s="154"/>
      <c r="K10" s="154"/>
      <c r="L10" s="154"/>
      <c r="M10" s="154"/>
    </row>
    <row r="11" spans="1:13" s="81" customFormat="1" ht="38.25" customHeight="1">
      <c r="A11" s="78" t="s">
        <v>140</v>
      </c>
      <c r="B11" s="155" t="s">
        <v>304</v>
      </c>
      <c r="C11" s="156">
        <v>16625</v>
      </c>
      <c r="D11" s="157">
        <v>40892</v>
      </c>
      <c r="E11" s="158">
        <v>16625</v>
      </c>
      <c r="F11" s="153"/>
      <c r="G11" s="153"/>
      <c r="H11" s="153"/>
      <c r="I11" s="154"/>
      <c r="J11" s="154"/>
      <c r="K11" s="154"/>
      <c r="L11" s="154"/>
      <c r="M11" s="154"/>
    </row>
    <row r="12" spans="1:13" s="81" customFormat="1" ht="31.5">
      <c r="A12" s="78" t="s">
        <v>141</v>
      </c>
      <c r="B12" s="155" t="s">
        <v>305</v>
      </c>
      <c r="C12" s="156">
        <v>521408</v>
      </c>
      <c r="D12" s="157">
        <v>40939</v>
      </c>
      <c r="E12" s="158">
        <v>283392</v>
      </c>
      <c r="F12" s="153"/>
      <c r="G12" s="153"/>
      <c r="H12" s="153"/>
      <c r="I12" s="154"/>
      <c r="J12" s="154"/>
      <c r="K12" s="154"/>
      <c r="L12" s="154"/>
      <c r="M12" s="154"/>
    </row>
    <row r="13" spans="1:13" s="81" customFormat="1" ht="63">
      <c r="A13" s="82" t="s">
        <v>306</v>
      </c>
      <c r="B13" s="155" t="s">
        <v>307</v>
      </c>
      <c r="C13" s="156">
        <v>169000</v>
      </c>
      <c r="D13" s="157">
        <v>40999</v>
      </c>
      <c r="E13" s="158">
        <v>146383</v>
      </c>
      <c r="F13" s="153"/>
      <c r="G13" s="153"/>
      <c r="H13" s="153"/>
      <c r="I13" s="154"/>
      <c r="J13" s="154"/>
      <c r="K13" s="154"/>
      <c r="L13" s="154"/>
      <c r="M13" s="154"/>
    </row>
    <row r="14" spans="1:13" s="81" customFormat="1" ht="31.5">
      <c r="A14" s="82" t="s">
        <v>143</v>
      </c>
      <c r="B14" s="155" t="s">
        <v>308</v>
      </c>
      <c r="C14" s="156">
        <v>693439</v>
      </c>
      <c r="D14" s="157">
        <v>40939</v>
      </c>
      <c r="E14" s="158">
        <v>693297</v>
      </c>
      <c r="F14" s="153"/>
      <c r="G14" s="153"/>
      <c r="H14" s="153"/>
      <c r="I14" s="154"/>
      <c r="J14" s="154"/>
      <c r="K14" s="154"/>
      <c r="L14" s="154"/>
      <c r="M14" s="154"/>
    </row>
    <row r="15" spans="1:13" ht="33.75" customHeight="1">
      <c r="A15" s="82" t="s">
        <v>144</v>
      </c>
      <c r="B15" s="180" t="s">
        <v>309</v>
      </c>
      <c r="C15" s="181">
        <v>57145</v>
      </c>
      <c r="D15" s="182">
        <v>41060</v>
      </c>
      <c r="E15" s="183">
        <v>0</v>
      </c>
      <c r="F15" s="62"/>
      <c r="G15" s="62"/>
      <c r="H15" s="62"/>
      <c r="I15" s="11"/>
      <c r="J15" s="11"/>
      <c r="K15" s="11"/>
      <c r="L15" s="11"/>
      <c r="M15" s="11"/>
    </row>
    <row r="16" spans="1:13" ht="33.75" customHeight="1">
      <c r="A16" s="179"/>
      <c r="B16" s="184"/>
      <c r="C16" s="185"/>
      <c r="D16" s="186"/>
      <c r="E16" s="185"/>
      <c r="F16" s="187" t="s">
        <v>402</v>
      </c>
      <c r="G16" s="62"/>
      <c r="H16" s="62"/>
      <c r="I16" s="11"/>
      <c r="J16" s="11"/>
      <c r="K16" s="11"/>
      <c r="L16" s="11"/>
      <c r="M16" s="11"/>
    </row>
    <row r="17" spans="1:13" s="81" customFormat="1" ht="31.5">
      <c r="A17" s="82" t="s">
        <v>144</v>
      </c>
      <c r="B17" s="155" t="s">
        <v>310</v>
      </c>
      <c r="C17" s="156">
        <v>20956</v>
      </c>
      <c r="D17" s="157">
        <v>41060</v>
      </c>
      <c r="E17" s="156">
        <v>0</v>
      </c>
      <c r="F17" s="153"/>
      <c r="G17" s="153"/>
      <c r="H17" s="153"/>
      <c r="I17" s="154"/>
      <c r="J17" s="154"/>
      <c r="K17" s="154"/>
      <c r="L17" s="154"/>
      <c r="M17" s="154"/>
    </row>
    <row r="18" spans="1:13" ht="15.75">
      <c r="A18" s="82" t="s">
        <v>144</v>
      </c>
      <c r="B18" s="63" t="s">
        <v>311</v>
      </c>
      <c r="C18" s="159">
        <v>10000</v>
      </c>
      <c r="D18" s="160">
        <v>41075</v>
      </c>
      <c r="E18" s="161">
        <v>0</v>
      </c>
      <c r="F18" s="62"/>
      <c r="G18" s="62"/>
      <c r="H18" s="62"/>
      <c r="I18" s="11"/>
      <c r="J18" s="11"/>
      <c r="K18" s="11"/>
      <c r="L18" s="11"/>
      <c r="M18" s="11"/>
    </row>
    <row r="19" spans="1:13" ht="15.75">
      <c r="A19" s="64" t="s">
        <v>145</v>
      </c>
      <c r="B19" s="63" t="s">
        <v>312</v>
      </c>
      <c r="C19" s="159">
        <v>29880</v>
      </c>
      <c r="D19" s="162" t="s">
        <v>313</v>
      </c>
      <c r="E19" s="161">
        <v>29881</v>
      </c>
      <c r="F19" s="62"/>
      <c r="G19" s="62"/>
      <c r="H19" s="62"/>
      <c r="I19" s="11"/>
      <c r="J19" s="11"/>
      <c r="K19" s="11"/>
      <c r="L19" s="11"/>
      <c r="M19" s="11"/>
    </row>
    <row r="20" spans="1:13" s="81" customFormat="1" ht="55.5" customHeight="1">
      <c r="A20" s="82"/>
      <c r="B20" s="82" t="s">
        <v>314</v>
      </c>
      <c r="C20" s="156">
        <v>75868</v>
      </c>
      <c r="D20" s="163" t="s">
        <v>315</v>
      </c>
      <c r="E20" s="158">
        <v>75868</v>
      </c>
      <c r="F20" s="153"/>
      <c r="G20" s="153"/>
      <c r="H20" s="153"/>
      <c r="I20" s="154"/>
      <c r="J20" s="154"/>
      <c r="K20" s="154"/>
      <c r="L20" s="154"/>
      <c r="M20" s="154"/>
    </row>
    <row r="21" spans="1:13" s="81" customFormat="1" ht="31.5">
      <c r="A21" s="82"/>
      <c r="B21" s="82" t="s">
        <v>316</v>
      </c>
      <c r="C21" s="156">
        <v>47053</v>
      </c>
      <c r="D21" s="157">
        <v>40877</v>
      </c>
      <c r="E21" s="158">
        <v>47053</v>
      </c>
      <c r="F21" s="153"/>
      <c r="G21" s="153"/>
      <c r="H21" s="153"/>
      <c r="I21" s="154"/>
      <c r="J21" s="154"/>
      <c r="K21" s="154"/>
      <c r="L21" s="154"/>
      <c r="M21" s="154"/>
    </row>
    <row r="22" spans="1:13" s="81" customFormat="1" ht="15.75">
      <c r="A22" s="82"/>
      <c r="B22" s="82" t="s">
        <v>317</v>
      </c>
      <c r="C22" s="156">
        <v>30500</v>
      </c>
      <c r="D22" s="157" t="s">
        <v>313</v>
      </c>
      <c r="E22" s="158">
        <v>30500</v>
      </c>
      <c r="F22" s="153"/>
      <c r="G22" s="153"/>
      <c r="H22" s="153"/>
      <c r="I22" s="154"/>
      <c r="J22" s="154"/>
      <c r="K22" s="154"/>
      <c r="L22" s="154"/>
      <c r="M22" s="154"/>
    </row>
    <row r="23" spans="1:13" s="81" customFormat="1" ht="31.5">
      <c r="A23" s="82"/>
      <c r="B23" s="82" t="s">
        <v>318</v>
      </c>
      <c r="C23" s="156">
        <v>19800</v>
      </c>
      <c r="D23" s="157">
        <v>40939</v>
      </c>
      <c r="E23" s="158">
        <v>19800</v>
      </c>
      <c r="F23" s="153"/>
      <c r="G23" s="153"/>
      <c r="H23" s="153"/>
      <c r="I23" s="154"/>
      <c r="J23" s="154"/>
      <c r="K23" s="154"/>
      <c r="L23" s="154"/>
      <c r="M23" s="154"/>
    </row>
    <row r="24" spans="1:13" s="81" customFormat="1" ht="31.5">
      <c r="A24" s="82" t="s">
        <v>319</v>
      </c>
      <c r="B24" s="82" t="s">
        <v>320</v>
      </c>
      <c r="C24" s="156">
        <f>E24+518</f>
        <v>95515</v>
      </c>
      <c r="D24" s="157">
        <v>40949</v>
      </c>
      <c r="E24" s="158">
        <v>94997</v>
      </c>
      <c r="F24" s="153"/>
      <c r="G24" s="153"/>
      <c r="H24" s="153"/>
      <c r="I24" s="154"/>
      <c r="J24" s="154"/>
      <c r="K24" s="154"/>
      <c r="L24" s="154"/>
      <c r="M24" s="154"/>
    </row>
    <row r="25" spans="1:13" ht="15.75">
      <c r="A25" s="64"/>
      <c r="B25" s="63"/>
      <c r="C25" s="159"/>
      <c r="D25" s="162"/>
      <c r="E25" s="161"/>
      <c r="F25" s="62"/>
      <c r="G25" s="62"/>
      <c r="H25" s="62"/>
      <c r="I25" s="11"/>
      <c r="J25" s="11"/>
      <c r="K25" s="11"/>
      <c r="L25" s="11"/>
      <c r="M25" s="11"/>
    </row>
    <row r="26" spans="1:13" ht="16.5" thickBot="1">
      <c r="A26" s="65"/>
      <c r="B26" s="66"/>
      <c r="C26" s="164"/>
      <c r="D26" s="165"/>
      <c r="E26" s="166"/>
      <c r="F26" s="62"/>
      <c r="G26" s="62"/>
      <c r="H26" s="62"/>
      <c r="I26" s="11"/>
      <c r="J26" s="11"/>
      <c r="K26" s="11"/>
      <c r="L26" s="11"/>
      <c r="M26" s="11"/>
    </row>
    <row r="27" spans="1:13" ht="16.5" thickBot="1">
      <c r="A27" s="324" t="s">
        <v>12</v>
      </c>
      <c r="B27" s="325"/>
      <c r="C27" s="167">
        <f>SUM(C6:C26)</f>
        <v>2116737</v>
      </c>
      <c r="D27" s="69"/>
      <c r="E27" s="168">
        <f>SUM(E6:E26)</f>
        <v>1745049</v>
      </c>
      <c r="F27" s="62"/>
      <c r="G27" s="62"/>
      <c r="H27" s="62"/>
      <c r="I27" s="11"/>
      <c r="J27" s="11"/>
      <c r="K27" s="11"/>
      <c r="L27" s="11"/>
      <c r="M27" s="11"/>
    </row>
    <row r="28" spans="1:13" ht="15.75">
      <c r="A28" s="68"/>
      <c r="B28" s="62"/>
      <c r="C28" s="62"/>
      <c r="D28" s="62"/>
      <c r="E28" s="62"/>
      <c r="F28" s="62"/>
      <c r="G28" s="62"/>
      <c r="H28" s="62"/>
      <c r="I28" s="11"/>
      <c r="J28" s="11"/>
      <c r="K28" s="11"/>
      <c r="L28" s="11"/>
      <c r="M28" s="11"/>
    </row>
    <row r="29" spans="1:13" ht="15.75">
      <c r="A29" s="62"/>
      <c r="B29" s="62"/>
      <c r="C29" s="62"/>
      <c r="D29" s="62"/>
      <c r="E29" s="62"/>
      <c r="F29" s="62"/>
      <c r="G29" s="62"/>
      <c r="H29" s="62"/>
      <c r="I29" s="11"/>
      <c r="J29" s="11"/>
      <c r="K29" s="11"/>
      <c r="L29" s="11"/>
      <c r="M29" s="11"/>
    </row>
    <row r="30" spans="1:13" ht="15.75">
      <c r="A30" s="62"/>
      <c r="B30" s="62"/>
      <c r="C30" s="62"/>
      <c r="D30" s="62"/>
      <c r="E30" s="62"/>
      <c r="F30" s="62"/>
      <c r="G30" s="62"/>
      <c r="H30" s="62"/>
      <c r="I30" s="11"/>
      <c r="J30" s="11"/>
      <c r="K30" s="11"/>
      <c r="L30" s="11"/>
      <c r="M30" s="11"/>
    </row>
    <row r="31" spans="1:13" ht="15.75">
      <c r="A31" s="62"/>
      <c r="B31" s="62"/>
      <c r="C31" s="62"/>
      <c r="D31" s="62"/>
      <c r="E31" s="62"/>
      <c r="F31" s="62"/>
      <c r="G31" s="62"/>
      <c r="H31" s="62"/>
      <c r="I31" s="11"/>
      <c r="J31" s="11"/>
      <c r="K31" s="11"/>
      <c r="L31" s="11"/>
      <c r="M31" s="11"/>
    </row>
    <row r="32" spans="1:13" ht="15.75">
      <c r="A32" s="62"/>
      <c r="B32" s="62"/>
      <c r="C32" s="62"/>
      <c r="D32" s="62"/>
      <c r="E32" s="62"/>
      <c r="F32" s="62"/>
      <c r="G32" s="62"/>
      <c r="H32" s="62"/>
      <c r="I32" s="11"/>
      <c r="J32" s="11"/>
      <c r="K32" s="11"/>
      <c r="L32" s="11"/>
      <c r="M32" s="11"/>
    </row>
    <row r="33" spans="1:13" ht="15.75">
      <c r="A33" s="62"/>
      <c r="B33" s="62"/>
      <c r="C33" s="62"/>
      <c r="D33" s="62"/>
      <c r="E33" s="62"/>
      <c r="F33" s="62"/>
      <c r="G33" s="62"/>
      <c r="H33" s="62"/>
      <c r="I33" s="11"/>
      <c r="J33" s="11"/>
      <c r="K33" s="11"/>
      <c r="L33" s="11"/>
      <c r="M33" s="11"/>
    </row>
    <row r="34" spans="1:13" ht="15.75">
      <c r="A34" s="62"/>
      <c r="B34" s="62"/>
      <c r="C34" s="62"/>
      <c r="D34" s="62"/>
      <c r="E34" s="62"/>
      <c r="F34" s="62"/>
      <c r="G34" s="62"/>
      <c r="H34" s="62"/>
      <c r="I34" s="11"/>
      <c r="J34" s="11"/>
      <c r="K34" s="11"/>
      <c r="L34" s="11"/>
      <c r="M34" s="11"/>
    </row>
    <row r="35" spans="1:13" ht="15.75">
      <c r="A35" s="62"/>
      <c r="B35" s="62"/>
      <c r="C35" s="62"/>
      <c r="D35" s="62"/>
      <c r="E35" s="62"/>
      <c r="F35" s="62"/>
      <c r="G35" s="62"/>
      <c r="H35" s="62"/>
      <c r="I35" s="11"/>
      <c r="J35" s="11"/>
      <c r="K35" s="11"/>
      <c r="L35" s="11"/>
      <c r="M35" s="11"/>
    </row>
    <row r="36" spans="1:13" ht="15.75">
      <c r="A36" s="62"/>
      <c r="B36" s="62"/>
      <c r="C36" s="62"/>
      <c r="D36" s="62"/>
      <c r="E36" s="62"/>
      <c r="F36" s="62"/>
      <c r="G36" s="62"/>
      <c r="H36" s="62"/>
      <c r="I36" s="11"/>
      <c r="J36" s="11"/>
      <c r="K36" s="11"/>
      <c r="L36" s="11"/>
      <c r="M36" s="11"/>
    </row>
    <row r="37" spans="1:13" ht="15.75">
      <c r="A37" s="62"/>
      <c r="B37" s="62"/>
      <c r="C37" s="62"/>
      <c r="D37" s="62"/>
      <c r="E37" s="62"/>
      <c r="F37" s="62"/>
      <c r="G37" s="62"/>
      <c r="H37" s="62"/>
      <c r="I37" s="11"/>
      <c r="J37" s="11"/>
      <c r="K37" s="11"/>
      <c r="L37" s="11"/>
      <c r="M37" s="11"/>
    </row>
    <row r="38" spans="1:13" ht="15.75">
      <c r="A38" s="62"/>
      <c r="B38" s="62"/>
      <c r="C38" s="62"/>
      <c r="D38" s="62"/>
      <c r="E38" s="62"/>
      <c r="F38" s="62"/>
      <c r="G38" s="62"/>
      <c r="H38" s="62"/>
      <c r="I38" s="11"/>
      <c r="J38" s="11"/>
      <c r="K38" s="11"/>
      <c r="L38" s="11"/>
      <c r="M38" s="11"/>
    </row>
    <row r="39" spans="1:13" ht="15.7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5.7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5.7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5.7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5.7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5.7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5.7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5.7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5.7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sheetProtection password="DB7B" sheet="1" objects="1" scenarios="1"/>
  <mergeCells count="2">
    <mergeCell ref="A3:E3"/>
    <mergeCell ref="A27:B27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9"/>
  <sheetViews>
    <sheetView showGridLines="0" view="pageLayout" zoomScaleNormal="85" workbookViewId="0">
      <selection activeCell="A12" sqref="A12"/>
    </sheetView>
  </sheetViews>
  <sheetFormatPr defaultRowHeight="12.75"/>
  <cols>
    <col min="1" max="1" width="37.85546875" customWidth="1"/>
    <col min="2" max="2" width="16.7109375" customWidth="1"/>
    <col min="3" max="4" width="14.7109375" customWidth="1"/>
    <col min="257" max="257" width="37.85546875" customWidth="1"/>
    <col min="258" max="258" width="16.7109375" customWidth="1"/>
    <col min="259" max="260" width="14.7109375" customWidth="1"/>
    <col min="513" max="513" width="37.85546875" customWidth="1"/>
    <col min="514" max="514" width="16.7109375" customWidth="1"/>
    <col min="515" max="516" width="14.7109375" customWidth="1"/>
    <col min="769" max="769" width="37.85546875" customWidth="1"/>
    <col min="770" max="770" width="16.7109375" customWidth="1"/>
    <col min="771" max="772" width="14.7109375" customWidth="1"/>
    <col min="1025" max="1025" width="37.85546875" customWidth="1"/>
    <col min="1026" max="1026" width="16.7109375" customWidth="1"/>
    <col min="1027" max="1028" width="14.7109375" customWidth="1"/>
    <col min="1281" max="1281" width="37.85546875" customWidth="1"/>
    <col min="1282" max="1282" width="16.7109375" customWidth="1"/>
    <col min="1283" max="1284" width="14.7109375" customWidth="1"/>
    <col min="1537" max="1537" width="37.85546875" customWidth="1"/>
    <col min="1538" max="1538" width="16.7109375" customWidth="1"/>
    <col min="1539" max="1540" width="14.7109375" customWidth="1"/>
    <col min="1793" max="1793" width="37.85546875" customWidth="1"/>
    <col min="1794" max="1794" width="16.7109375" customWidth="1"/>
    <col min="1795" max="1796" width="14.7109375" customWidth="1"/>
    <col min="2049" max="2049" width="37.85546875" customWidth="1"/>
    <col min="2050" max="2050" width="16.7109375" customWidth="1"/>
    <col min="2051" max="2052" width="14.7109375" customWidth="1"/>
    <col min="2305" max="2305" width="37.85546875" customWidth="1"/>
    <col min="2306" max="2306" width="16.7109375" customWidth="1"/>
    <col min="2307" max="2308" width="14.7109375" customWidth="1"/>
    <col min="2561" max="2561" width="37.85546875" customWidth="1"/>
    <col min="2562" max="2562" width="16.7109375" customWidth="1"/>
    <col min="2563" max="2564" width="14.7109375" customWidth="1"/>
    <col min="2817" max="2817" width="37.85546875" customWidth="1"/>
    <col min="2818" max="2818" width="16.7109375" customWidth="1"/>
    <col min="2819" max="2820" width="14.7109375" customWidth="1"/>
    <col min="3073" max="3073" width="37.85546875" customWidth="1"/>
    <col min="3074" max="3074" width="16.7109375" customWidth="1"/>
    <col min="3075" max="3076" width="14.7109375" customWidth="1"/>
    <col min="3329" max="3329" width="37.85546875" customWidth="1"/>
    <col min="3330" max="3330" width="16.7109375" customWidth="1"/>
    <col min="3331" max="3332" width="14.7109375" customWidth="1"/>
    <col min="3585" max="3585" width="37.85546875" customWidth="1"/>
    <col min="3586" max="3586" width="16.7109375" customWidth="1"/>
    <col min="3587" max="3588" width="14.7109375" customWidth="1"/>
    <col min="3841" max="3841" width="37.85546875" customWidth="1"/>
    <col min="3842" max="3842" width="16.7109375" customWidth="1"/>
    <col min="3843" max="3844" width="14.7109375" customWidth="1"/>
    <col min="4097" max="4097" width="37.85546875" customWidth="1"/>
    <col min="4098" max="4098" width="16.7109375" customWidth="1"/>
    <col min="4099" max="4100" width="14.7109375" customWidth="1"/>
    <col min="4353" max="4353" width="37.85546875" customWidth="1"/>
    <col min="4354" max="4354" width="16.7109375" customWidth="1"/>
    <col min="4355" max="4356" width="14.7109375" customWidth="1"/>
    <col min="4609" max="4609" width="37.85546875" customWidth="1"/>
    <col min="4610" max="4610" width="16.7109375" customWidth="1"/>
    <col min="4611" max="4612" width="14.7109375" customWidth="1"/>
    <col min="4865" max="4865" width="37.85546875" customWidth="1"/>
    <col min="4866" max="4866" width="16.7109375" customWidth="1"/>
    <col min="4867" max="4868" width="14.7109375" customWidth="1"/>
    <col min="5121" max="5121" width="37.85546875" customWidth="1"/>
    <col min="5122" max="5122" width="16.7109375" customWidth="1"/>
    <col min="5123" max="5124" width="14.7109375" customWidth="1"/>
    <col min="5377" max="5377" width="37.85546875" customWidth="1"/>
    <col min="5378" max="5378" width="16.7109375" customWidth="1"/>
    <col min="5379" max="5380" width="14.7109375" customWidth="1"/>
    <col min="5633" max="5633" width="37.85546875" customWidth="1"/>
    <col min="5634" max="5634" width="16.7109375" customWidth="1"/>
    <col min="5635" max="5636" width="14.7109375" customWidth="1"/>
    <col min="5889" max="5889" width="37.85546875" customWidth="1"/>
    <col min="5890" max="5890" width="16.7109375" customWidth="1"/>
    <col min="5891" max="5892" width="14.7109375" customWidth="1"/>
    <col min="6145" max="6145" width="37.85546875" customWidth="1"/>
    <col min="6146" max="6146" width="16.7109375" customWidth="1"/>
    <col min="6147" max="6148" width="14.7109375" customWidth="1"/>
    <col min="6401" max="6401" width="37.85546875" customWidth="1"/>
    <col min="6402" max="6402" width="16.7109375" customWidth="1"/>
    <col min="6403" max="6404" width="14.7109375" customWidth="1"/>
    <col min="6657" max="6657" width="37.85546875" customWidth="1"/>
    <col min="6658" max="6658" width="16.7109375" customWidth="1"/>
    <col min="6659" max="6660" width="14.7109375" customWidth="1"/>
    <col min="6913" max="6913" width="37.85546875" customWidth="1"/>
    <col min="6914" max="6914" width="16.7109375" customWidth="1"/>
    <col min="6915" max="6916" width="14.7109375" customWidth="1"/>
    <col min="7169" max="7169" width="37.85546875" customWidth="1"/>
    <col min="7170" max="7170" width="16.7109375" customWidth="1"/>
    <col min="7171" max="7172" width="14.7109375" customWidth="1"/>
    <col min="7425" max="7425" width="37.85546875" customWidth="1"/>
    <col min="7426" max="7426" width="16.7109375" customWidth="1"/>
    <col min="7427" max="7428" width="14.7109375" customWidth="1"/>
    <col min="7681" max="7681" width="37.85546875" customWidth="1"/>
    <col min="7682" max="7682" width="16.7109375" customWidth="1"/>
    <col min="7683" max="7684" width="14.7109375" customWidth="1"/>
    <col min="7937" max="7937" width="37.85546875" customWidth="1"/>
    <col min="7938" max="7938" width="16.7109375" customWidth="1"/>
    <col min="7939" max="7940" width="14.7109375" customWidth="1"/>
    <col min="8193" max="8193" width="37.85546875" customWidth="1"/>
    <col min="8194" max="8194" width="16.7109375" customWidth="1"/>
    <col min="8195" max="8196" width="14.7109375" customWidth="1"/>
    <col min="8449" max="8449" width="37.85546875" customWidth="1"/>
    <col min="8450" max="8450" width="16.7109375" customWidth="1"/>
    <col min="8451" max="8452" width="14.7109375" customWidth="1"/>
    <col min="8705" max="8705" width="37.85546875" customWidth="1"/>
    <col min="8706" max="8706" width="16.7109375" customWidth="1"/>
    <col min="8707" max="8708" width="14.7109375" customWidth="1"/>
    <col min="8961" max="8961" width="37.85546875" customWidth="1"/>
    <col min="8962" max="8962" width="16.7109375" customWidth="1"/>
    <col min="8963" max="8964" width="14.7109375" customWidth="1"/>
    <col min="9217" max="9217" width="37.85546875" customWidth="1"/>
    <col min="9218" max="9218" width="16.7109375" customWidth="1"/>
    <col min="9219" max="9220" width="14.7109375" customWidth="1"/>
    <col min="9473" max="9473" width="37.85546875" customWidth="1"/>
    <col min="9474" max="9474" width="16.7109375" customWidth="1"/>
    <col min="9475" max="9476" width="14.7109375" customWidth="1"/>
    <col min="9729" max="9729" width="37.85546875" customWidth="1"/>
    <col min="9730" max="9730" width="16.7109375" customWidth="1"/>
    <col min="9731" max="9732" width="14.7109375" customWidth="1"/>
    <col min="9985" max="9985" width="37.85546875" customWidth="1"/>
    <col min="9986" max="9986" width="16.7109375" customWidth="1"/>
    <col min="9987" max="9988" width="14.7109375" customWidth="1"/>
    <col min="10241" max="10241" width="37.85546875" customWidth="1"/>
    <col min="10242" max="10242" width="16.7109375" customWidth="1"/>
    <col min="10243" max="10244" width="14.7109375" customWidth="1"/>
    <col min="10497" max="10497" width="37.85546875" customWidth="1"/>
    <col min="10498" max="10498" width="16.7109375" customWidth="1"/>
    <col min="10499" max="10500" width="14.7109375" customWidth="1"/>
    <col min="10753" max="10753" width="37.85546875" customWidth="1"/>
    <col min="10754" max="10754" width="16.7109375" customWidth="1"/>
    <col min="10755" max="10756" width="14.7109375" customWidth="1"/>
    <col min="11009" max="11009" width="37.85546875" customWidth="1"/>
    <col min="11010" max="11010" width="16.7109375" customWidth="1"/>
    <col min="11011" max="11012" width="14.7109375" customWidth="1"/>
    <col min="11265" max="11265" width="37.85546875" customWidth="1"/>
    <col min="11266" max="11266" width="16.7109375" customWidth="1"/>
    <col min="11267" max="11268" width="14.7109375" customWidth="1"/>
    <col min="11521" max="11521" width="37.85546875" customWidth="1"/>
    <col min="11522" max="11522" width="16.7109375" customWidth="1"/>
    <col min="11523" max="11524" width="14.7109375" customWidth="1"/>
    <col min="11777" max="11777" width="37.85546875" customWidth="1"/>
    <col min="11778" max="11778" width="16.7109375" customWidth="1"/>
    <col min="11779" max="11780" width="14.7109375" customWidth="1"/>
    <col min="12033" max="12033" width="37.85546875" customWidth="1"/>
    <col min="12034" max="12034" width="16.7109375" customWidth="1"/>
    <col min="12035" max="12036" width="14.7109375" customWidth="1"/>
    <col min="12289" max="12289" width="37.85546875" customWidth="1"/>
    <col min="12290" max="12290" width="16.7109375" customWidth="1"/>
    <col min="12291" max="12292" width="14.7109375" customWidth="1"/>
    <col min="12545" max="12545" width="37.85546875" customWidth="1"/>
    <col min="12546" max="12546" width="16.7109375" customWidth="1"/>
    <col min="12547" max="12548" width="14.7109375" customWidth="1"/>
    <col min="12801" max="12801" width="37.85546875" customWidth="1"/>
    <col min="12802" max="12802" width="16.7109375" customWidth="1"/>
    <col min="12803" max="12804" width="14.7109375" customWidth="1"/>
    <col min="13057" max="13057" width="37.85546875" customWidth="1"/>
    <col min="13058" max="13058" width="16.7109375" customWidth="1"/>
    <col min="13059" max="13060" width="14.7109375" customWidth="1"/>
    <col min="13313" max="13313" width="37.85546875" customWidth="1"/>
    <col min="13314" max="13314" width="16.7109375" customWidth="1"/>
    <col min="13315" max="13316" width="14.7109375" customWidth="1"/>
    <col min="13569" max="13569" width="37.85546875" customWidth="1"/>
    <col min="13570" max="13570" width="16.7109375" customWidth="1"/>
    <col min="13571" max="13572" width="14.7109375" customWidth="1"/>
    <col min="13825" max="13825" width="37.85546875" customWidth="1"/>
    <col min="13826" max="13826" width="16.7109375" customWidth="1"/>
    <col min="13827" max="13828" width="14.7109375" customWidth="1"/>
    <col min="14081" max="14081" width="37.85546875" customWidth="1"/>
    <col min="14082" max="14082" width="16.7109375" customWidth="1"/>
    <col min="14083" max="14084" width="14.7109375" customWidth="1"/>
    <col min="14337" max="14337" width="37.85546875" customWidth="1"/>
    <col min="14338" max="14338" width="16.7109375" customWidth="1"/>
    <col min="14339" max="14340" width="14.7109375" customWidth="1"/>
    <col min="14593" max="14593" width="37.85546875" customWidth="1"/>
    <col min="14594" max="14594" width="16.7109375" customWidth="1"/>
    <col min="14595" max="14596" width="14.7109375" customWidth="1"/>
    <col min="14849" max="14849" width="37.85546875" customWidth="1"/>
    <col min="14850" max="14850" width="16.7109375" customWidth="1"/>
    <col min="14851" max="14852" width="14.7109375" customWidth="1"/>
    <col min="15105" max="15105" width="37.85546875" customWidth="1"/>
    <col min="15106" max="15106" width="16.7109375" customWidth="1"/>
    <col min="15107" max="15108" width="14.7109375" customWidth="1"/>
    <col min="15361" max="15361" width="37.85546875" customWidth="1"/>
    <col min="15362" max="15362" width="16.7109375" customWidth="1"/>
    <col min="15363" max="15364" width="14.7109375" customWidth="1"/>
    <col min="15617" max="15617" width="37.85546875" customWidth="1"/>
    <col min="15618" max="15618" width="16.7109375" customWidth="1"/>
    <col min="15619" max="15620" width="14.7109375" customWidth="1"/>
    <col min="15873" max="15873" width="37.85546875" customWidth="1"/>
    <col min="15874" max="15874" width="16.7109375" customWidth="1"/>
    <col min="15875" max="15876" width="14.7109375" customWidth="1"/>
    <col min="16129" max="16129" width="37.85546875" customWidth="1"/>
    <col min="16130" max="16130" width="16.7109375" customWidth="1"/>
    <col min="16131" max="16132" width="14.7109375" customWidth="1"/>
  </cols>
  <sheetData>
    <row r="1" spans="1:5" ht="15.75">
      <c r="A1" s="209" t="s">
        <v>136</v>
      </c>
      <c r="D1" s="84" t="s">
        <v>102</v>
      </c>
      <c r="E1" s="84"/>
    </row>
    <row r="2" spans="1:5" ht="15.75">
      <c r="A2" s="8"/>
    </row>
    <row r="3" spans="1:5" ht="15.75">
      <c r="A3" s="8"/>
    </row>
    <row r="4" spans="1:5" ht="15.75">
      <c r="A4" s="8"/>
    </row>
    <row r="5" spans="1:5" ht="18.75">
      <c r="A5" s="238" t="s">
        <v>133</v>
      </c>
      <c r="B5" s="238"/>
      <c r="C5" s="238"/>
      <c r="D5" s="238"/>
    </row>
    <row r="6" spans="1:5" ht="15.75">
      <c r="A6" s="239" t="s">
        <v>107</v>
      </c>
      <c r="B6" s="239"/>
      <c r="C6" s="239"/>
      <c r="D6" s="239"/>
    </row>
    <row r="7" spans="1:5" ht="15.75">
      <c r="A7" s="84"/>
      <c r="D7" s="84" t="s">
        <v>0</v>
      </c>
    </row>
    <row r="8" spans="1:5" ht="31.5" customHeight="1">
      <c r="A8" s="270" t="s">
        <v>75</v>
      </c>
      <c r="B8" s="270" t="s">
        <v>134</v>
      </c>
      <c r="C8" s="270"/>
      <c r="D8" s="85" t="s">
        <v>1</v>
      </c>
    </row>
    <row r="9" spans="1:5" ht="38.25" customHeight="1">
      <c r="A9" s="270"/>
      <c r="B9" s="170" t="s">
        <v>321</v>
      </c>
      <c r="C9" s="70"/>
      <c r="D9" s="85"/>
    </row>
    <row r="10" spans="1:5" ht="15.75">
      <c r="A10" s="42" t="s">
        <v>67</v>
      </c>
      <c r="B10" s="32">
        <v>1357</v>
      </c>
      <c r="C10" s="32"/>
      <c r="D10" s="32">
        <f t="shared" ref="D10:D17" si="0">SUM(B10:C10)</f>
        <v>1357</v>
      </c>
    </row>
    <row r="11" spans="1:5" ht="15.75">
      <c r="A11" s="42" t="s">
        <v>76</v>
      </c>
      <c r="B11" s="32">
        <v>366</v>
      </c>
      <c r="C11" s="32"/>
      <c r="D11" s="32">
        <f t="shared" si="0"/>
        <v>366</v>
      </c>
    </row>
    <row r="12" spans="1:5" ht="15.75">
      <c r="A12" s="42" t="s">
        <v>68</v>
      </c>
      <c r="B12" s="32">
        <v>86647</v>
      </c>
      <c r="C12" s="32"/>
      <c r="D12" s="32">
        <f t="shared" si="0"/>
        <v>86647</v>
      </c>
    </row>
    <row r="13" spans="1:5" ht="15.75">
      <c r="A13" s="42" t="s">
        <v>93</v>
      </c>
      <c r="B13" s="32">
        <v>6627</v>
      </c>
      <c r="C13" s="32"/>
      <c r="D13" s="32">
        <f t="shared" si="0"/>
        <v>6627</v>
      </c>
    </row>
    <row r="14" spans="1:5" ht="15.75">
      <c r="A14" s="42" t="s">
        <v>69</v>
      </c>
      <c r="B14" s="32"/>
      <c r="C14" s="32"/>
      <c r="D14" s="32">
        <f t="shared" si="0"/>
        <v>0</v>
      </c>
    </row>
    <row r="15" spans="1:5" ht="15.75">
      <c r="A15" s="42" t="s">
        <v>70</v>
      </c>
      <c r="B15" s="32"/>
      <c r="C15" s="32"/>
      <c r="D15" s="32">
        <f t="shared" si="0"/>
        <v>0</v>
      </c>
    </row>
    <row r="16" spans="1:5" ht="15.75">
      <c r="A16" s="42" t="s">
        <v>94</v>
      </c>
      <c r="B16" s="32"/>
      <c r="C16" s="32"/>
      <c r="D16" s="32">
        <f t="shared" si="0"/>
        <v>0</v>
      </c>
    </row>
    <row r="17" spans="1:4" ht="15.75">
      <c r="A17" s="42"/>
      <c r="B17" s="32"/>
      <c r="C17" s="32"/>
      <c r="D17" s="32">
        <f t="shared" si="0"/>
        <v>0</v>
      </c>
    </row>
    <row r="18" spans="1:4" ht="15.75">
      <c r="A18" s="43" t="s">
        <v>73</v>
      </c>
      <c r="B18" s="32">
        <f>SUM(B10:B17)</f>
        <v>94997</v>
      </c>
      <c r="C18" s="32">
        <f>SUM(C10:C17)</f>
        <v>0</v>
      </c>
      <c r="D18" s="32">
        <f>SUM(D10:D17)</f>
        <v>94997</v>
      </c>
    </row>
    <row r="19" spans="1:4" ht="31.5">
      <c r="A19" s="82" t="s">
        <v>319</v>
      </c>
      <c r="B19" s="45"/>
      <c r="C19" s="45"/>
      <c r="D19" s="45"/>
    </row>
  </sheetData>
  <sheetProtection password="DB7B" sheet="1" objects="1" scenarios="1"/>
  <mergeCells count="4">
    <mergeCell ref="A8:A9"/>
    <mergeCell ref="B8:C8"/>
    <mergeCell ref="A5:D5"/>
    <mergeCell ref="A6:D6"/>
  </mergeCells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>
    <oddHeader>&amp;R19. oldal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showGridLines="0" view="pageLayout" zoomScaleNormal="70" workbookViewId="0">
      <selection activeCell="A8" sqref="A8:A9"/>
    </sheetView>
  </sheetViews>
  <sheetFormatPr defaultRowHeight="12.75"/>
  <cols>
    <col min="1" max="1" width="55.7109375" customWidth="1"/>
    <col min="2" max="2" width="12.7109375" customWidth="1"/>
    <col min="3" max="3" width="11.28515625" customWidth="1"/>
    <col min="4" max="4" width="12.5703125" customWidth="1"/>
  </cols>
  <sheetData>
    <row r="1" spans="1:6" ht="15.75">
      <c r="A1" s="118" t="s">
        <v>136</v>
      </c>
      <c r="B1" s="1"/>
      <c r="C1" s="1"/>
      <c r="D1" s="1"/>
      <c r="E1" s="1"/>
      <c r="F1" s="1"/>
    </row>
    <row r="2" spans="1:6" ht="15.75">
      <c r="A2" s="1"/>
      <c r="B2" s="1"/>
      <c r="C2" s="1"/>
      <c r="D2" s="17" t="s">
        <v>104</v>
      </c>
      <c r="E2" s="1"/>
      <c r="F2" s="1"/>
    </row>
    <row r="3" spans="1:6" ht="15.75">
      <c r="A3" s="2"/>
      <c r="B3" s="1"/>
      <c r="C3" s="1"/>
      <c r="D3" s="1"/>
      <c r="E3" s="1"/>
      <c r="F3" s="1"/>
    </row>
    <row r="4" spans="1:6" ht="18.75">
      <c r="A4" s="222" t="s">
        <v>113</v>
      </c>
      <c r="B4" s="222"/>
      <c r="C4" s="222"/>
      <c r="D4" s="222"/>
      <c r="E4" s="1"/>
      <c r="F4" s="1"/>
    </row>
    <row r="5" spans="1:6" ht="15.75">
      <c r="A5" s="232" t="s">
        <v>106</v>
      </c>
      <c r="B5" s="232"/>
      <c r="C5" s="232"/>
      <c r="D5" s="232"/>
      <c r="E5" s="1"/>
      <c r="F5" s="1"/>
    </row>
    <row r="6" spans="1:6" ht="15.75">
      <c r="A6" s="2"/>
      <c r="B6" s="1"/>
      <c r="C6" s="1"/>
      <c r="D6" s="1"/>
      <c r="E6" s="1"/>
      <c r="F6" s="1"/>
    </row>
    <row r="7" spans="1:6" ht="15.75">
      <c r="A7" s="1"/>
      <c r="B7" s="1"/>
      <c r="C7" s="1"/>
      <c r="D7" s="17" t="s">
        <v>0</v>
      </c>
      <c r="E7" s="1"/>
      <c r="F7" s="1"/>
    </row>
    <row r="8" spans="1:6" ht="16.5" customHeight="1">
      <c r="A8" s="233" t="s">
        <v>24</v>
      </c>
      <c r="B8" s="234" t="s">
        <v>131</v>
      </c>
      <c r="C8" s="235" t="s">
        <v>21</v>
      </c>
      <c r="D8" s="235" t="s">
        <v>25</v>
      </c>
      <c r="E8" s="1"/>
      <c r="F8" s="1"/>
    </row>
    <row r="9" spans="1:6" ht="33.75" customHeight="1">
      <c r="A9" s="233"/>
      <c r="B9" s="234"/>
      <c r="C9" s="235"/>
      <c r="D9" s="235"/>
      <c r="E9" s="1"/>
      <c r="F9" s="1"/>
    </row>
    <row r="10" spans="1:6" ht="15.75">
      <c r="A10" s="28"/>
      <c r="B10" s="226"/>
      <c r="C10" s="227"/>
      <c r="D10" s="228"/>
      <c r="E10" s="1"/>
      <c r="F10" s="1"/>
    </row>
    <row r="11" spans="1:6" ht="15.75">
      <c r="A11" s="16"/>
      <c r="B11" s="19"/>
      <c r="C11" s="19"/>
      <c r="D11" s="19"/>
      <c r="E11" s="1"/>
      <c r="F11" s="1"/>
    </row>
    <row r="12" spans="1:6" ht="15.75">
      <c r="A12" s="16"/>
      <c r="B12" s="19"/>
      <c r="C12" s="19"/>
      <c r="D12" s="19"/>
      <c r="E12" s="1"/>
      <c r="F12" s="1"/>
    </row>
    <row r="13" spans="1:6" ht="15.75">
      <c r="A13" s="16"/>
      <c r="B13" s="19"/>
      <c r="C13" s="19"/>
      <c r="D13" s="19"/>
      <c r="E13" s="1"/>
      <c r="F13" s="1"/>
    </row>
    <row r="14" spans="1:6" ht="15.75">
      <c r="A14" s="16"/>
      <c r="B14" s="19"/>
      <c r="C14" s="19"/>
      <c r="D14" s="19"/>
      <c r="E14" s="1"/>
      <c r="F14" s="1"/>
    </row>
    <row r="15" spans="1:6" ht="15.75">
      <c r="A15" s="16"/>
      <c r="B15" s="19"/>
      <c r="C15" s="19"/>
      <c r="D15" s="19"/>
      <c r="E15" s="1"/>
      <c r="F15" s="1"/>
    </row>
    <row r="16" spans="1:6" ht="15.75">
      <c r="A16" s="16"/>
      <c r="B16" s="19"/>
      <c r="C16" s="19"/>
      <c r="D16" s="19"/>
      <c r="E16" s="1"/>
      <c r="F16" s="1"/>
    </row>
    <row r="17" spans="1:6" ht="15.75">
      <c r="A17" s="28"/>
      <c r="B17" s="229"/>
      <c r="C17" s="230"/>
      <c r="D17" s="231"/>
      <c r="E17" s="1"/>
      <c r="F17" s="1"/>
    </row>
    <row r="18" spans="1:6" ht="15.75">
      <c r="A18" s="16"/>
      <c r="B18" s="19"/>
      <c r="C18" s="19"/>
      <c r="D18" s="19"/>
      <c r="E18" s="1"/>
      <c r="F18" s="1"/>
    </row>
    <row r="19" spans="1:6" ht="15.75">
      <c r="A19" s="16"/>
      <c r="B19" s="19"/>
      <c r="C19" s="19"/>
      <c r="D19" s="19"/>
      <c r="E19" s="1"/>
      <c r="F19" s="1"/>
    </row>
    <row r="20" spans="1:6" ht="15.75">
      <c r="A20" s="16"/>
      <c r="B20" s="19"/>
      <c r="C20" s="19"/>
      <c r="D20" s="19"/>
      <c r="E20" s="1"/>
      <c r="F20" s="1"/>
    </row>
    <row r="21" spans="1:6" ht="15.75">
      <c r="A21" s="16"/>
      <c r="B21" s="19"/>
      <c r="C21" s="19"/>
      <c r="D21" s="19"/>
      <c r="E21" s="1"/>
      <c r="F21" s="1"/>
    </row>
    <row r="22" spans="1:6" ht="15.75">
      <c r="A22" s="16"/>
      <c r="B22" s="19"/>
      <c r="C22" s="19"/>
      <c r="D22" s="19"/>
      <c r="E22" s="1"/>
      <c r="F22" s="1"/>
    </row>
    <row r="23" spans="1:6" ht="15.75">
      <c r="A23" s="16"/>
      <c r="B23" s="19"/>
      <c r="C23" s="19"/>
      <c r="D23" s="19"/>
      <c r="E23" s="1"/>
      <c r="F23" s="1"/>
    </row>
    <row r="24" spans="1:6" ht="15.75">
      <c r="A24" s="28"/>
      <c r="B24" s="229"/>
      <c r="C24" s="230"/>
      <c r="D24" s="231"/>
      <c r="E24" s="1"/>
      <c r="F24" s="1"/>
    </row>
    <row r="25" spans="1:6" ht="15.75">
      <c r="A25" s="29" t="s">
        <v>28</v>
      </c>
      <c r="B25" s="19">
        <f>+SUM(B18:B23)+SUM(B11:B16)</f>
        <v>0</v>
      </c>
      <c r="C25" s="19">
        <f>+SUM(C18:C23)+SUM(C11:C16)</f>
        <v>0</v>
      </c>
      <c r="D25" s="19">
        <f>+SUM(D18:D23)+SUM(D11:D16)</f>
        <v>0</v>
      </c>
      <c r="E25" s="1"/>
      <c r="F25" s="1"/>
    </row>
    <row r="26" spans="1:6" ht="15.75">
      <c r="A26" s="26"/>
      <c r="B26" s="1"/>
      <c r="C26" s="1"/>
      <c r="D26" s="1"/>
      <c r="E26" s="1"/>
      <c r="F26" s="1"/>
    </row>
    <row r="27" spans="1:6" ht="15.75" customHeight="1">
      <c r="A27" s="48" t="s">
        <v>79</v>
      </c>
      <c r="B27" s="47"/>
      <c r="C27" s="47"/>
      <c r="D27" s="47"/>
      <c r="E27" s="1"/>
      <c r="F27" s="1"/>
    </row>
    <row r="28" spans="1:6" ht="15.75">
      <c r="A28" s="47"/>
      <c r="B28" s="47"/>
      <c r="C28" s="47"/>
      <c r="D28" s="47"/>
      <c r="E28" s="1"/>
      <c r="F28" s="1"/>
    </row>
    <row r="29" spans="1:6" ht="15.75">
      <c r="A29" s="1"/>
      <c r="B29" s="1"/>
      <c r="C29" s="1"/>
      <c r="D29" s="1"/>
      <c r="E29" s="1"/>
      <c r="F29" s="1"/>
    </row>
    <row r="30" spans="1:6" ht="15.75">
      <c r="A30" s="1"/>
      <c r="B30" s="1"/>
      <c r="C30" s="1"/>
      <c r="D30" s="1"/>
      <c r="E30" s="1"/>
      <c r="F30" s="1"/>
    </row>
    <row r="31" spans="1:6" ht="15.75">
      <c r="A31" s="1"/>
      <c r="B31" s="1"/>
      <c r="C31" s="1"/>
      <c r="D31" s="1"/>
      <c r="E31" s="1"/>
      <c r="F31" s="1"/>
    </row>
    <row r="32" spans="1:6" ht="15.75">
      <c r="A32" s="1"/>
      <c r="B32" s="1"/>
      <c r="C32" s="1"/>
      <c r="D32" s="1"/>
      <c r="E32" s="1"/>
      <c r="F32" s="1"/>
    </row>
    <row r="33" spans="1:6" ht="15.75">
      <c r="A33" s="1"/>
      <c r="B33" s="1"/>
      <c r="C33" s="1"/>
      <c r="D33" s="1"/>
      <c r="E33" s="1"/>
      <c r="F33" s="1"/>
    </row>
    <row r="34" spans="1:6" ht="15.75">
      <c r="A34" s="1"/>
      <c r="B34" s="1"/>
      <c r="C34" s="1"/>
      <c r="D34" s="1"/>
      <c r="E34" s="1"/>
      <c r="F34" s="1"/>
    </row>
    <row r="35" spans="1:6" ht="15.75">
      <c r="A35" s="1"/>
      <c r="B35" s="1"/>
      <c r="C35" s="1"/>
      <c r="D35" s="1"/>
      <c r="E35" s="1"/>
      <c r="F35" s="1"/>
    </row>
    <row r="36" spans="1:6" ht="15.75">
      <c r="A36" s="1"/>
      <c r="B36" s="1"/>
      <c r="C36" s="1"/>
      <c r="D36" s="1"/>
      <c r="E36" s="1"/>
      <c r="F36" s="1"/>
    </row>
    <row r="37" spans="1:6" ht="15.75">
      <c r="A37" s="1"/>
      <c r="B37" s="1"/>
      <c r="C37" s="1"/>
      <c r="D37" s="1"/>
      <c r="E37" s="1"/>
      <c r="F37" s="1"/>
    </row>
    <row r="38" spans="1:6" ht="15.75">
      <c r="A38" s="1"/>
      <c r="B38" s="1"/>
      <c r="C38" s="1"/>
      <c r="D38" s="1"/>
      <c r="E38" s="1"/>
      <c r="F38" s="1"/>
    </row>
    <row r="39" spans="1:6" ht="15.75">
      <c r="A39" s="1"/>
      <c r="B39" s="1"/>
      <c r="C39" s="1"/>
      <c r="D39" s="1"/>
      <c r="E39" s="1"/>
      <c r="F39" s="1"/>
    </row>
  </sheetData>
  <sheetProtection password="DB7B" sheet="1" objects="1" scenarios="1"/>
  <mergeCells count="9">
    <mergeCell ref="B10:D10"/>
    <mergeCell ref="B17:D17"/>
    <mergeCell ref="B24:D24"/>
    <mergeCell ref="A4:D4"/>
    <mergeCell ref="A5:D5"/>
    <mergeCell ref="A8:A9"/>
    <mergeCell ref="B8:B9"/>
    <mergeCell ref="C8:C9"/>
    <mergeCell ref="D8:D9"/>
  </mergeCells>
  <printOptions horizontalCentered="1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>
    <oddHeader>&amp;C2.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6"/>
  <sheetViews>
    <sheetView showGridLines="0" view="pageLayout" zoomScaleNormal="70" workbookViewId="0">
      <selection activeCell="A3" sqref="A3"/>
    </sheetView>
  </sheetViews>
  <sheetFormatPr defaultRowHeight="12.75"/>
  <cols>
    <col min="1" max="1" width="55.7109375" customWidth="1"/>
    <col min="2" max="2" width="13.140625" customWidth="1"/>
    <col min="3" max="3" width="11.28515625" customWidth="1"/>
    <col min="4" max="4" width="12.7109375" customWidth="1"/>
    <col min="257" max="257" width="55.7109375" customWidth="1"/>
    <col min="258" max="258" width="13.140625" customWidth="1"/>
    <col min="259" max="259" width="11.28515625" customWidth="1"/>
    <col min="260" max="260" width="12.7109375" customWidth="1"/>
    <col min="513" max="513" width="55.7109375" customWidth="1"/>
    <col min="514" max="514" width="13.140625" customWidth="1"/>
    <col min="515" max="515" width="11.28515625" customWidth="1"/>
    <col min="516" max="516" width="12.7109375" customWidth="1"/>
    <col min="769" max="769" width="55.7109375" customWidth="1"/>
    <col min="770" max="770" width="13.140625" customWidth="1"/>
    <col min="771" max="771" width="11.28515625" customWidth="1"/>
    <col min="772" max="772" width="12.7109375" customWidth="1"/>
    <col min="1025" max="1025" width="55.7109375" customWidth="1"/>
    <col min="1026" max="1026" width="13.140625" customWidth="1"/>
    <col min="1027" max="1027" width="11.28515625" customWidth="1"/>
    <col min="1028" max="1028" width="12.7109375" customWidth="1"/>
    <col min="1281" max="1281" width="55.7109375" customWidth="1"/>
    <col min="1282" max="1282" width="13.140625" customWidth="1"/>
    <col min="1283" max="1283" width="11.28515625" customWidth="1"/>
    <col min="1284" max="1284" width="12.7109375" customWidth="1"/>
    <col min="1537" max="1537" width="55.7109375" customWidth="1"/>
    <col min="1538" max="1538" width="13.140625" customWidth="1"/>
    <col min="1539" max="1539" width="11.28515625" customWidth="1"/>
    <col min="1540" max="1540" width="12.7109375" customWidth="1"/>
    <col min="1793" max="1793" width="55.7109375" customWidth="1"/>
    <col min="1794" max="1794" width="13.140625" customWidth="1"/>
    <col min="1795" max="1795" width="11.28515625" customWidth="1"/>
    <col min="1796" max="1796" width="12.7109375" customWidth="1"/>
    <col min="2049" max="2049" width="55.7109375" customWidth="1"/>
    <col min="2050" max="2050" width="13.140625" customWidth="1"/>
    <col min="2051" max="2051" width="11.28515625" customWidth="1"/>
    <col min="2052" max="2052" width="12.7109375" customWidth="1"/>
    <col min="2305" max="2305" width="55.7109375" customWidth="1"/>
    <col min="2306" max="2306" width="13.140625" customWidth="1"/>
    <col min="2307" max="2307" width="11.28515625" customWidth="1"/>
    <col min="2308" max="2308" width="12.7109375" customWidth="1"/>
    <col min="2561" max="2561" width="55.7109375" customWidth="1"/>
    <col min="2562" max="2562" width="13.140625" customWidth="1"/>
    <col min="2563" max="2563" width="11.28515625" customWidth="1"/>
    <col min="2564" max="2564" width="12.7109375" customWidth="1"/>
    <col min="2817" max="2817" width="55.7109375" customWidth="1"/>
    <col min="2818" max="2818" width="13.140625" customWidth="1"/>
    <col min="2819" max="2819" width="11.28515625" customWidth="1"/>
    <col min="2820" max="2820" width="12.7109375" customWidth="1"/>
    <col min="3073" max="3073" width="55.7109375" customWidth="1"/>
    <col min="3074" max="3074" width="13.140625" customWidth="1"/>
    <col min="3075" max="3075" width="11.28515625" customWidth="1"/>
    <col min="3076" max="3076" width="12.7109375" customWidth="1"/>
    <col min="3329" max="3329" width="55.7109375" customWidth="1"/>
    <col min="3330" max="3330" width="13.140625" customWidth="1"/>
    <col min="3331" max="3331" width="11.28515625" customWidth="1"/>
    <col min="3332" max="3332" width="12.7109375" customWidth="1"/>
    <col min="3585" max="3585" width="55.7109375" customWidth="1"/>
    <col min="3586" max="3586" width="13.140625" customWidth="1"/>
    <col min="3587" max="3587" width="11.28515625" customWidth="1"/>
    <col min="3588" max="3588" width="12.7109375" customWidth="1"/>
    <col min="3841" max="3841" width="55.7109375" customWidth="1"/>
    <col min="3842" max="3842" width="13.140625" customWidth="1"/>
    <col min="3843" max="3843" width="11.28515625" customWidth="1"/>
    <col min="3844" max="3844" width="12.7109375" customWidth="1"/>
    <col min="4097" max="4097" width="55.7109375" customWidth="1"/>
    <col min="4098" max="4098" width="13.140625" customWidth="1"/>
    <col min="4099" max="4099" width="11.28515625" customWidth="1"/>
    <col min="4100" max="4100" width="12.7109375" customWidth="1"/>
    <col min="4353" max="4353" width="55.7109375" customWidth="1"/>
    <col min="4354" max="4354" width="13.140625" customWidth="1"/>
    <col min="4355" max="4355" width="11.28515625" customWidth="1"/>
    <col min="4356" max="4356" width="12.7109375" customWidth="1"/>
    <col min="4609" max="4609" width="55.7109375" customWidth="1"/>
    <col min="4610" max="4610" width="13.140625" customWidth="1"/>
    <col min="4611" max="4611" width="11.28515625" customWidth="1"/>
    <col min="4612" max="4612" width="12.7109375" customWidth="1"/>
    <col min="4865" max="4865" width="55.7109375" customWidth="1"/>
    <col min="4866" max="4866" width="13.140625" customWidth="1"/>
    <col min="4867" max="4867" width="11.28515625" customWidth="1"/>
    <col min="4868" max="4868" width="12.7109375" customWidth="1"/>
    <col min="5121" max="5121" width="55.7109375" customWidth="1"/>
    <col min="5122" max="5122" width="13.140625" customWidth="1"/>
    <col min="5123" max="5123" width="11.28515625" customWidth="1"/>
    <col min="5124" max="5124" width="12.7109375" customWidth="1"/>
    <col min="5377" max="5377" width="55.7109375" customWidth="1"/>
    <col min="5378" max="5378" width="13.140625" customWidth="1"/>
    <col min="5379" max="5379" width="11.28515625" customWidth="1"/>
    <col min="5380" max="5380" width="12.7109375" customWidth="1"/>
    <col min="5633" max="5633" width="55.7109375" customWidth="1"/>
    <col min="5634" max="5634" width="13.140625" customWidth="1"/>
    <col min="5635" max="5635" width="11.28515625" customWidth="1"/>
    <col min="5636" max="5636" width="12.7109375" customWidth="1"/>
    <col min="5889" max="5889" width="55.7109375" customWidth="1"/>
    <col min="5890" max="5890" width="13.140625" customWidth="1"/>
    <col min="5891" max="5891" width="11.28515625" customWidth="1"/>
    <col min="5892" max="5892" width="12.7109375" customWidth="1"/>
    <col min="6145" max="6145" width="55.7109375" customWidth="1"/>
    <col min="6146" max="6146" width="13.140625" customWidth="1"/>
    <col min="6147" max="6147" width="11.28515625" customWidth="1"/>
    <col min="6148" max="6148" width="12.7109375" customWidth="1"/>
    <col min="6401" max="6401" width="55.7109375" customWidth="1"/>
    <col min="6402" max="6402" width="13.140625" customWidth="1"/>
    <col min="6403" max="6403" width="11.28515625" customWidth="1"/>
    <col min="6404" max="6404" width="12.7109375" customWidth="1"/>
    <col min="6657" max="6657" width="55.7109375" customWidth="1"/>
    <col min="6658" max="6658" width="13.140625" customWidth="1"/>
    <col min="6659" max="6659" width="11.28515625" customWidth="1"/>
    <col min="6660" max="6660" width="12.7109375" customWidth="1"/>
    <col min="6913" max="6913" width="55.7109375" customWidth="1"/>
    <col min="6914" max="6914" width="13.140625" customWidth="1"/>
    <col min="6915" max="6915" width="11.28515625" customWidth="1"/>
    <col min="6916" max="6916" width="12.7109375" customWidth="1"/>
    <col min="7169" max="7169" width="55.7109375" customWidth="1"/>
    <col min="7170" max="7170" width="13.140625" customWidth="1"/>
    <col min="7171" max="7171" width="11.28515625" customWidth="1"/>
    <col min="7172" max="7172" width="12.7109375" customWidth="1"/>
    <col min="7425" max="7425" width="55.7109375" customWidth="1"/>
    <col min="7426" max="7426" width="13.140625" customWidth="1"/>
    <col min="7427" max="7427" width="11.28515625" customWidth="1"/>
    <col min="7428" max="7428" width="12.7109375" customWidth="1"/>
    <col min="7681" max="7681" width="55.7109375" customWidth="1"/>
    <col min="7682" max="7682" width="13.140625" customWidth="1"/>
    <col min="7683" max="7683" width="11.28515625" customWidth="1"/>
    <col min="7684" max="7684" width="12.7109375" customWidth="1"/>
    <col min="7937" max="7937" width="55.7109375" customWidth="1"/>
    <col min="7938" max="7938" width="13.140625" customWidth="1"/>
    <col min="7939" max="7939" width="11.28515625" customWidth="1"/>
    <col min="7940" max="7940" width="12.7109375" customWidth="1"/>
    <col min="8193" max="8193" width="55.7109375" customWidth="1"/>
    <col min="8194" max="8194" width="13.140625" customWidth="1"/>
    <col min="8195" max="8195" width="11.28515625" customWidth="1"/>
    <col min="8196" max="8196" width="12.7109375" customWidth="1"/>
    <col min="8449" max="8449" width="55.7109375" customWidth="1"/>
    <col min="8450" max="8450" width="13.140625" customWidth="1"/>
    <col min="8451" max="8451" width="11.28515625" customWidth="1"/>
    <col min="8452" max="8452" width="12.7109375" customWidth="1"/>
    <col min="8705" max="8705" width="55.7109375" customWidth="1"/>
    <col min="8706" max="8706" width="13.140625" customWidth="1"/>
    <col min="8707" max="8707" width="11.28515625" customWidth="1"/>
    <col min="8708" max="8708" width="12.7109375" customWidth="1"/>
    <col min="8961" max="8961" width="55.7109375" customWidth="1"/>
    <col min="8962" max="8962" width="13.140625" customWidth="1"/>
    <col min="8963" max="8963" width="11.28515625" customWidth="1"/>
    <col min="8964" max="8964" width="12.7109375" customWidth="1"/>
    <col min="9217" max="9217" width="55.7109375" customWidth="1"/>
    <col min="9218" max="9218" width="13.140625" customWidth="1"/>
    <col min="9219" max="9219" width="11.28515625" customWidth="1"/>
    <col min="9220" max="9220" width="12.7109375" customWidth="1"/>
    <col min="9473" max="9473" width="55.7109375" customWidth="1"/>
    <col min="9474" max="9474" width="13.140625" customWidth="1"/>
    <col min="9475" max="9475" width="11.28515625" customWidth="1"/>
    <col min="9476" max="9476" width="12.7109375" customWidth="1"/>
    <col min="9729" max="9729" width="55.7109375" customWidth="1"/>
    <col min="9730" max="9730" width="13.140625" customWidth="1"/>
    <col min="9731" max="9731" width="11.28515625" customWidth="1"/>
    <col min="9732" max="9732" width="12.7109375" customWidth="1"/>
    <col min="9985" max="9985" width="55.7109375" customWidth="1"/>
    <col min="9986" max="9986" width="13.140625" customWidth="1"/>
    <col min="9987" max="9987" width="11.28515625" customWidth="1"/>
    <col min="9988" max="9988" width="12.7109375" customWidth="1"/>
    <col min="10241" max="10241" width="55.7109375" customWidth="1"/>
    <col min="10242" max="10242" width="13.140625" customWidth="1"/>
    <col min="10243" max="10243" width="11.28515625" customWidth="1"/>
    <col min="10244" max="10244" width="12.7109375" customWidth="1"/>
    <col min="10497" max="10497" width="55.7109375" customWidth="1"/>
    <col min="10498" max="10498" width="13.140625" customWidth="1"/>
    <col min="10499" max="10499" width="11.28515625" customWidth="1"/>
    <col min="10500" max="10500" width="12.7109375" customWidth="1"/>
    <col min="10753" max="10753" width="55.7109375" customWidth="1"/>
    <col min="10754" max="10754" width="13.140625" customWidth="1"/>
    <col min="10755" max="10755" width="11.28515625" customWidth="1"/>
    <col min="10756" max="10756" width="12.7109375" customWidth="1"/>
    <col min="11009" max="11009" width="55.7109375" customWidth="1"/>
    <col min="11010" max="11010" width="13.140625" customWidth="1"/>
    <col min="11011" max="11011" width="11.28515625" customWidth="1"/>
    <col min="11012" max="11012" width="12.7109375" customWidth="1"/>
    <col min="11265" max="11265" width="55.7109375" customWidth="1"/>
    <col min="11266" max="11266" width="13.140625" customWidth="1"/>
    <col min="11267" max="11267" width="11.28515625" customWidth="1"/>
    <col min="11268" max="11268" width="12.7109375" customWidth="1"/>
    <col min="11521" max="11521" width="55.7109375" customWidth="1"/>
    <col min="11522" max="11522" width="13.140625" customWidth="1"/>
    <col min="11523" max="11523" width="11.28515625" customWidth="1"/>
    <col min="11524" max="11524" width="12.7109375" customWidth="1"/>
    <col min="11777" max="11777" width="55.7109375" customWidth="1"/>
    <col min="11778" max="11778" width="13.140625" customWidth="1"/>
    <col min="11779" max="11779" width="11.28515625" customWidth="1"/>
    <col min="11780" max="11780" width="12.7109375" customWidth="1"/>
    <col min="12033" max="12033" width="55.7109375" customWidth="1"/>
    <col min="12034" max="12034" width="13.140625" customWidth="1"/>
    <col min="12035" max="12035" width="11.28515625" customWidth="1"/>
    <col min="12036" max="12036" width="12.7109375" customWidth="1"/>
    <col min="12289" max="12289" width="55.7109375" customWidth="1"/>
    <col min="12290" max="12290" width="13.140625" customWidth="1"/>
    <col min="12291" max="12291" width="11.28515625" customWidth="1"/>
    <col min="12292" max="12292" width="12.7109375" customWidth="1"/>
    <col min="12545" max="12545" width="55.7109375" customWidth="1"/>
    <col min="12546" max="12546" width="13.140625" customWidth="1"/>
    <col min="12547" max="12547" width="11.28515625" customWidth="1"/>
    <col min="12548" max="12548" width="12.7109375" customWidth="1"/>
    <col min="12801" max="12801" width="55.7109375" customWidth="1"/>
    <col min="12802" max="12802" width="13.140625" customWidth="1"/>
    <col min="12803" max="12803" width="11.28515625" customWidth="1"/>
    <col min="12804" max="12804" width="12.7109375" customWidth="1"/>
    <col min="13057" max="13057" width="55.7109375" customWidth="1"/>
    <col min="13058" max="13058" width="13.140625" customWidth="1"/>
    <col min="13059" max="13059" width="11.28515625" customWidth="1"/>
    <col min="13060" max="13060" width="12.7109375" customWidth="1"/>
    <col min="13313" max="13313" width="55.7109375" customWidth="1"/>
    <col min="13314" max="13314" width="13.140625" customWidth="1"/>
    <col min="13315" max="13315" width="11.28515625" customWidth="1"/>
    <col min="13316" max="13316" width="12.7109375" customWidth="1"/>
    <col min="13569" max="13569" width="55.7109375" customWidth="1"/>
    <col min="13570" max="13570" width="13.140625" customWidth="1"/>
    <col min="13571" max="13571" width="11.28515625" customWidth="1"/>
    <col min="13572" max="13572" width="12.7109375" customWidth="1"/>
    <col min="13825" max="13825" width="55.7109375" customWidth="1"/>
    <col min="13826" max="13826" width="13.140625" customWidth="1"/>
    <col min="13827" max="13827" width="11.28515625" customWidth="1"/>
    <col min="13828" max="13828" width="12.7109375" customWidth="1"/>
    <col min="14081" max="14081" width="55.7109375" customWidth="1"/>
    <col min="14082" max="14082" width="13.140625" customWidth="1"/>
    <col min="14083" max="14083" width="11.28515625" customWidth="1"/>
    <col min="14084" max="14084" width="12.7109375" customWidth="1"/>
    <col min="14337" max="14337" width="55.7109375" customWidth="1"/>
    <col min="14338" max="14338" width="13.140625" customWidth="1"/>
    <col min="14339" max="14339" width="11.28515625" customWidth="1"/>
    <col min="14340" max="14340" width="12.7109375" customWidth="1"/>
    <col min="14593" max="14593" width="55.7109375" customWidth="1"/>
    <col min="14594" max="14594" width="13.140625" customWidth="1"/>
    <col min="14595" max="14595" width="11.28515625" customWidth="1"/>
    <col min="14596" max="14596" width="12.7109375" customWidth="1"/>
    <col min="14849" max="14849" width="55.7109375" customWidth="1"/>
    <col min="14850" max="14850" width="13.140625" customWidth="1"/>
    <col min="14851" max="14851" width="11.28515625" customWidth="1"/>
    <col min="14852" max="14852" width="12.7109375" customWidth="1"/>
    <col min="15105" max="15105" width="55.7109375" customWidth="1"/>
    <col min="15106" max="15106" width="13.140625" customWidth="1"/>
    <col min="15107" max="15107" width="11.28515625" customWidth="1"/>
    <col min="15108" max="15108" width="12.7109375" customWidth="1"/>
    <col min="15361" max="15361" width="55.7109375" customWidth="1"/>
    <col min="15362" max="15362" width="13.140625" customWidth="1"/>
    <col min="15363" max="15363" width="11.28515625" customWidth="1"/>
    <col min="15364" max="15364" width="12.7109375" customWidth="1"/>
    <col min="15617" max="15617" width="55.7109375" customWidth="1"/>
    <col min="15618" max="15618" width="13.140625" customWidth="1"/>
    <col min="15619" max="15619" width="11.28515625" customWidth="1"/>
    <col min="15620" max="15620" width="12.7109375" customWidth="1"/>
    <col min="15873" max="15873" width="55.7109375" customWidth="1"/>
    <col min="15874" max="15874" width="13.140625" customWidth="1"/>
    <col min="15875" max="15875" width="11.28515625" customWidth="1"/>
    <col min="15876" max="15876" width="12.7109375" customWidth="1"/>
    <col min="16129" max="16129" width="55.7109375" customWidth="1"/>
    <col min="16130" max="16130" width="13.140625" customWidth="1"/>
    <col min="16131" max="16131" width="11.28515625" customWidth="1"/>
    <col min="16132" max="16132" width="12.7109375" customWidth="1"/>
  </cols>
  <sheetData>
    <row r="1" spans="1:6" ht="15.75">
      <c r="A1" s="1"/>
      <c r="B1" s="1"/>
      <c r="C1" s="1"/>
      <c r="D1" s="1"/>
      <c r="E1" s="1"/>
      <c r="F1" s="1"/>
    </row>
    <row r="2" spans="1:6" ht="15.75">
      <c r="A2" s="1"/>
      <c r="B2" s="1"/>
      <c r="C2" s="1"/>
      <c r="D2" s="17" t="s">
        <v>22</v>
      </c>
      <c r="E2" s="1"/>
      <c r="F2" s="1"/>
    </row>
    <row r="3" spans="1:6" ht="15.75">
      <c r="A3" s="77"/>
      <c r="B3" s="1"/>
      <c r="C3" s="1"/>
      <c r="D3" s="1"/>
      <c r="E3" s="1"/>
      <c r="F3" s="1"/>
    </row>
    <row r="4" spans="1:6" ht="18.75">
      <c r="A4" s="222" t="s">
        <v>113</v>
      </c>
      <c r="B4" s="222"/>
      <c r="C4" s="222"/>
      <c r="D4" s="222"/>
      <c r="E4" s="1"/>
      <c r="F4" s="1"/>
    </row>
    <row r="5" spans="1:6" ht="15.75">
      <c r="A5" s="232" t="s">
        <v>23</v>
      </c>
      <c r="B5" s="232"/>
      <c r="C5" s="232"/>
      <c r="D5" s="232"/>
      <c r="E5" s="1"/>
      <c r="F5" s="1"/>
    </row>
    <row r="6" spans="1:6" ht="15.75">
      <c r="A6" s="73"/>
      <c r="B6" s="1"/>
      <c r="C6" s="1"/>
      <c r="D6" s="1"/>
      <c r="E6" s="1"/>
      <c r="F6" s="1"/>
    </row>
    <row r="7" spans="1:6" ht="15.75">
      <c r="A7" s="1"/>
      <c r="B7" s="1"/>
      <c r="C7" s="1"/>
      <c r="D7" s="17" t="s">
        <v>0</v>
      </c>
      <c r="E7" s="1"/>
      <c r="F7" s="1"/>
    </row>
    <row r="8" spans="1:6" ht="16.5" customHeight="1">
      <c r="A8" s="233" t="s">
        <v>24</v>
      </c>
      <c r="B8" s="234" t="s">
        <v>132</v>
      </c>
      <c r="C8" s="235" t="s">
        <v>21</v>
      </c>
      <c r="D8" s="235" t="s">
        <v>25</v>
      </c>
      <c r="E8" s="1"/>
      <c r="F8" s="1"/>
    </row>
    <row r="9" spans="1:6" ht="33" customHeight="1">
      <c r="A9" s="233"/>
      <c r="B9" s="234"/>
      <c r="C9" s="235"/>
      <c r="D9" s="235"/>
      <c r="E9" s="1"/>
      <c r="F9" s="1"/>
    </row>
    <row r="10" spans="1:6" ht="15.75">
      <c r="A10" s="28" t="s">
        <v>26</v>
      </c>
      <c r="B10" s="226"/>
      <c r="C10" s="227"/>
      <c r="D10" s="228"/>
      <c r="E10" s="1"/>
      <c r="F10" s="1"/>
    </row>
    <row r="11" spans="1:6" s="81" customFormat="1" ht="31.5">
      <c r="A11" s="78" t="s">
        <v>137</v>
      </c>
      <c r="B11" s="79">
        <v>9000</v>
      </c>
      <c r="C11" s="79">
        <v>8842</v>
      </c>
      <c r="D11" s="79">
        <f>B11-C11</f>
        <v>158</v>
      </c>
      <c r="E11" s="80"/>
      <c r="F11" s="80"/>
    </row>
    <row r="12" spans="1:6" s="81" customFormat="1" ht="15.75">
      <c r="A12" s="78" t="s">
        <v>138</v>
      </c>
      <c r="B12" s="79">
        <v>13000</v>
      </c>
      <c r="C12" s="79">
        <v>8491</v>
      </c>
      <c r="D12" s="79">
        <f t="shared" ref="D12:D23" si="0">B12-C12</f>
        <v>4509</v>
      </c>
      <c r="E12" s="80"/>
      <c r="F12" s="80"/>
    </row>
    <row r="13" spans="1:6" s="81" customFormat="1" ht="15.75">
      <c r="A13" s="82" t="s">
        <v>139</v>
      </c>
      <c r="B13" s="79">
        <v>87748</v>
      </c>
      <c r="C13" s="79">
        <v>70120</v>
      </c>
      <c r="D13" s="79">
        <f t="shared" si="0"/>
        <v>17628</v>
      </c>
      <c r="E13" s="80"/>
      <c r="F13" s="80"/>
    </row>
    <row r="14" spans="1:6" s="81" customFormat="1" ht="15.75">
      <c r="A14" s="78" t="s">
        <v>140</v>
      </c>
      <c r="B14" s="79">
        <v>200000</v>
      </c>
      <c r="C14" s="79">
        <v>200000</v>
      </c>
      <c r="D14" s="79">
        <f t="shared" si="0"/>
        <v>0</v>
      </c>
      <c r="E14" s="80"/>
      <c r="F14" s="80"/>
    </row>
    <row r="15" spans="1:6" s="81" customFormat="1" ht="15.75">
      <c r="A15" s="78" t="s">
        <v>140</v>
      </c>
      <c r="B15" s="79">
        <v>19800</v>
      </c>
      <c r="C15" s="79">
        <v>19800</v>
      </c>
      <c r="D15" s="79">
        <f t="shared" si="0"/>
        <v>0</v>
      </c>
      <c r="E15" s="80"/>
      <c r="F15" s="80"/>
    </row>
    <row r="16" spans="1:6" s="81" customFormat="1" ht="15.75">
      <c r="A16" s="78" t="s">
        <v>140</v>
      </c>
      <c r="B16" s="79">
        <v>16625</v>
      </c>
      <c r="C16" s="79">
        <v>16625</v>
      </c>
      <c r="D16" s="79">
        <f t="shared" si="0"/>
        <v>0</v>
      </c>
      <c r="E16" s="80"/>
      <c r="F16" s="80"/>
    </row>
    <row r="17" spans="1:6" s="81" customFormat="1" ht="15.75">
      <c r="A17" s="78" t="s">
        <v>141</v>
      </c>
      <c r="B17" s="79">
        <v>521408</v>
      </c>
      <c r="C17" s="79">
        <v>461408</v>
      </c>
      <c r="D17" s="79">
        <f t="shared" si="0"/>
        <v>60000</v>
      </c>
      <c r="E17" s="80"/>
      <c r="F17" s="80"/>
    </row>
    <row r="18" spans="1:6" s="81" customFormat="1" ht="47.25">
      <c r="A18" s="82" t="s">
        <v>142</v>
      </c>
      <c r="B18" s="79">
        <v>169000</v>
      </c>
      <c r="C18" s="79">
        <v>85896</v>
      </c>
      <c r="D18" s="79">
        <f t="shared" si="0"/>
        <v>83104</v>
      </c>
      <c r="E18" s="80"/>
      <c r="F18" s="80"/>
    </row>
    <row r="19" spans="1:6" s="81" customFormat="1" ht="31.5">
      <c r="A19" s="82" t="s">
        <v>143</v>
      </c>
      <c r="B19" s="79">
        <v>693297</v>
      </c>
      <c r="C19" s="79">
        <v>693297</v>
      </c>
      <c r="D19" s="79">
        <f t="shared" si="0"/>
        <v>0</v>
      </c>
      <c r="E19" s="80"/>
      <c r="F19" s="80"/>
    </row>
    <row r="20" spans="1:6" s="81" customFormat="1" ht="15.75">
      <c r="A20" s="82" t="s">
        <v>144</v>
      </c>
      <c r="B20" s="79">
        <v>57145</v>
      </c>
      <c r="C20" s="79">
        <v>0</v>
      </c>
      <c r="D20" s="79">
        <f t="shared" si="0"/>
        <v>57145</v>
      </c>
      <c r="E20" s="80"/>
      <c r="F20" s="80"/>
    </row>
    <row r="21" spans="1:6" s="81" customFormat="1" ht="15.75">
      <c r="A21" s="82" t="s">
        <v>144</v>
      </c>
      <c r="B21" s="79">
        <v>20956</v>
      </c>
      <c r="C21" s="79">
        <f>B21-D21</f>
        <v>8120</v>
      </c>
      <c r="D21" s="79">
        <v>12836</v>
      </c>
      <c r="E21" s="80"/>
      <c r="F21" s="80"/>
    </row>
    <row r="22" spans="1:6" s="81" customFormat="1" ht="15.75">
      <c r="A22" s="82" t="s">
        <v>144</v>
      </c>
      <c r="B22" s="79">
        <v>10000</v>
      </c>
      <c r="C22" s="79">
        <f>B22-D22</f>
        <v>2835</v>
      </c>
      <c r="D22" s="79">
        <v>7165</v>
      </c>
      <c r="E22" s="80"/>
      <c r="F22" s="80"/>
    </row>
    <row r="23" spans="1:6" s="81" customFormat="1" ht="15.75">
      <c r="A23" s="82" t="s">
        <v>145</v>
      </c>
      <c r="B23" s="79">
        <v>29880</v>
      </c>
      <c r="C23" s="79">
        <v>29880</v>
      </c>
      <c r="D23" s="79">
        <f t="shared" si="0"/>
        <v>0</v>
      </c>
      <c r="E23" s="80"/>
      <c r="F23" s="80"/>
    </row>
    <row r="24" spans="1:6" ht="15.75">
      <c r="A24" s="28" t="s">
        <v>27</v>
      </c>
      <c r="B24" s="229"/>
      <c r="C24" s="230"/>
      <c r="D24" s="231"/>
      <c r="E24" s="1"/>
      <c r="F24" s="1"/>
    </row>
    <row r="25" spans="1:6" ht="15.75">
      <c r="A25" s="16"/>
      <c r="B25" s="19"/>
      <c r="C25" s="19"/>
      <c r="D25" s="19"/>
      <c r="E25" s="1"/>
      <c r="F25" s="1"/>
    </row>
    <row r="26" spans="1:6" ht="15.75">
      <c r="A26" s="16"/>
      <c r="B26" s="19"/>
      <c r="C26" s="19"/>
      <c r="D26" s="19"/>
      <c r="E26" s="1"/>
      <c r="F26" s="1"/>
    </row>
    <row r="27" spans="1:6" ht="15.75">
      <c r="A27" s="16"/>
      <c r="B27" s="19"/>
      <c r="C27" s="19"/>
      <c r="D27" s="19"/>
      <c r="E27" s="1"/>
      <c r="F27" s="1"/>
    </row>
    <row r="28" spans="1:6" ht="15.75">
      <c r="A28" s="16"/>
      <c r="B28" s="19"/>
      <c r="C28" s="19"/>
      <c r="D28" s="19"/>
      <c r="E28" s="1"/>
      <c r="F28" s="1"/>
    </row>
    <row r="29" spans="1:6" ht="15.75">
      <c r="A29" s="16"/>
      <c r="B29" s="19"/>
      <c r="C29" s="19"/>
      <c r="D29" s="19"/>
      <c r="E29" s="1"/>
      <c r="F29" s="1"/>
    </row>
    <row r="30" spans="1:6" ht="15.75">
      <c r="A30" s="16"/>
      <c r="B30" s="19"/>
      <c r="C30" s="19"/>
      <c r="D30" s="19"/>
      <c r="E30" s="1"/>
      <c r="F30" s="1"/>
    </row>
    <row r="31" spans="1:6" ht="15.75">
      <c r="A31" s="28"/>
      <c r="B31" s="229"/>
      <c r="C31" s="230"/>
      <c r="D31" s="231"/>
      <c r="E31" s="1"/>
      <c r="F31" s="1"/>
    </row>
    <row r="32" spans="1:6" ht="15.75">
      <c r="A32" s="29" t="s">
        <v>28</v>
      </c>
      <c r="B32" s="19">
        <f>+SUM(B25:B30)+SUM(B11:B23)</f>
        <v>1847859</v>
      </c>
      <c r="C32" s="19">
        <f>+SUM(C25:C30)+SUM(C11:C23)</f>
        <v>1605314</v>
      </c>
      <c r="D32" s="19">
        <f>+SUM(D25:D30)+SUM(D11:D23)</f>
        <v>242545</v>
      </c>
      <c r="E32" s="1"/>
      <c r="F32" s="1"/>
    </row>
    <row r="33" spans="1:6" ht="15.75">
      <c r="A33" s="26"/>
      <c r="B33" s="1"/>
      <c r="C33" s="1"/>
      <c r="D33" s="1"/>
      <c r="E33" s="1"/>
      <c r="F33" s="1"/>
    </row>
    <row r="34" spans="1:6" ht="15.75" customHeight="1">
      <c r="A34" s="48" t="s">
        <v>79</v>
      </c>
      <c r="B34" s="47"/>
      <c r="C34" s="47"/>
      <c r="D34" s="47"/>
      <c r="E34" s="1"/>
      <c r="F34" s="1"/>
    </row>
    <row r="35" spans="1:6" ht="15.75">
      <c r="A35" s="47"/>
      <c r="B35" s="47"/>
      <c r="C35" s="47"/>
      <c r="D35" s="47"/>
      <c r="E35" s="1"/>
      <c r="F35" s="1"/>
    </row>
    <row r="36" spans="1:6" ht="15.75">
      <c r="A36" s="1"/>
      <c r="B36" s="1"/>
      <c r="C36" s="1"/>
      <c r="D36" s="1"/>
      <c r="E36" s="1"/>
      <c r="F36" s="1"/>
    </row>
    <row r="37" spans="1:6" ht="15.75">
      <c r="A37" s="1"/>
      <c r="B37" s="1"/>
      <c r="C37" s="1"/>
      <c r="D37" s="1"/>
      <c r="E37" s="1"/>
      <c r="F37" s="1"/>
    </row>
    <row r="38" spans="1:6" ht="15.75">
      <c r="A38" s="1"/>
      <c r="B38" s="1"/>
      <c r="C38" s="1"/>
      <c r="D38" s="1"/>
      <c r="E38" s="1"/>
      <c r="F38" s="1"/>
    </row>
    <row r="39" spans="1:6" ht="15.75">
      <c r="A39" s="1"/>
      <c r="B39" s="1"/>
      <c r="C39" s="1"/>
      <c r="D39" s="1"/>
      <c r="E39" s="1"/>
      <c r="F39" s="1"/>
    </row>
    <row r="40" spans="1:6" ht="15.75">
      <c r="A40" s="1"/>
      <c r="B40" s="1"/>
      <c r="C40" s="1"/>
      <c r="D40" s="1"/>
      <c r="E40" s="1"/>
      <c r="F40" s="1"/>
    </row>
    <row r="41" spans="1:6" ht="15.75">
      <c r="A41" s="1"/>
      <c r="B41" s="1"/>
      <c r="C41" s="1"/>
      <c r="D41" s="1"/>
      <c r="E41" s="1"/>
      <c r="F41" s="1"/>
    </row>
    <row r="42" spans="1:6" ht="15.75">
      <c r="A42" s="1"/>
      <c r="B42" s="1"/>
      <c r="C42" s="1"/>
      <c r="D42" s="1"/>
      <c r="E42" s="1"/>
      <c r="F42" s="1"/>
    </row>
    <row r="43" spans="1:6" ht="15.75">
      <c r="A43" s="1"/>
      <c r="B43" s="1"/>
      <c r="C43" s="1"/>
      <c r="D43" s="1"/>
      <c r="E43" s="1"/>
      <c r="F43" s="1"/>
    </row>
    <row r="44" spans="1:6" ht="15.75">
      <c r="A44" s="1"/>
      <c r="B44" s="1"/>
      <c r="C44" s="1"/>
      <c r="D44" s="1"/>
      <c r="E44" s="1"/>
      <c r="F44" s="1"/>
    </row>
    <row r="45" spans="1:6" ht="15.75">
      <c r="A45" s="1"/>
      <c r="B45" s="1"/>
      <c r="C45" s="1"/>
      <c r="D45" s="1"/>
      <c r="E45" s="1"/>
      <c r="F45" s="1"/>
    </row>
    <row r="46" spans="1:6" ht="15.75">
      <c r="A46" s="1"/>
      <c r="B46" s="1"/>
      <c r="C46" s="1"/>
      <c r="D46" s="1"/>
      <c r="E46" s="1"/>
      <c r="F46" s="1"/>
    </row>
  </sheetData>
  <sheetProtection password="DB7B" sheet="1" objects="1" scenarios="1"/>
  <mergeCells count="9">
    <mergeCell ref="B31:D31"/>
    <mergeCell ref="B24:D24"/>
    <mergeCell ref="B10:D10"/>
    <mergeCell ref="B8:B9"/>
    <mergeCell ref="A4:D4"/>
    <mergeCell ref="A5:D5"/>
    <mergeCell ref="C8:C9"/>
    <mergeCell ref="D8:D9"/>
    <mergeCell ref="A8:A9"/>
  </mergeCells>
  <phoneticPr fontId="5" type="noConversion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>
    <oddHeader>&amp;L&amp;"Times New Roman,Félkövér"Mezőgazdasági Szakigazgatási Hivatal&amp;C3. oldal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6"/>
  <sheetViews>
    <sheetView showGridLines="0" view="pageLayout" zoomScaleNormal="85" workbookViewId="0">
      <selection activeCell="A3" sqref="A3"/>
    </sheetView>
  </sheetViews>
  <sheetFormatPr defaultRowHeight="12.75"/>
  <cols>
    <col min="1" max="1" width="55.7109375" customWidth="1"/>
    <col min="2" max="4" width="11.28515625" customWidth="1"/>
  </cols>
  <sheetData>
    <row r="1" spans="1:7" ht="15.75">
      <c r="A1" s="117" t="s">
        <v>136</v>
      </c>
      <c r="B1" s="47"/>
      <c r="C1" s="47"/>
      <c r="D1" s="47"/>
      <c r="E1" s="1"/>
      <c r="F1" s="1"/>
    </row>
    <row r="2" spans="1:7" ht="15.75">
      <c r="A2" s="1"/>
      <c r="B2" s="1"/>
      <c r="C2" s="1"/>
      <c r="D2" s="1"/>
      <c r="E2" s="1"/>
      <c r="F2" s="1"/>
    </row>
    <row r="3" spans="1:7" ht="15.75">
      <c r="B3" s="1"/>
      <c r="C3" s="1"/>
      <c r="D3" s="17" t="s">
        <v>29</v>
      </c>
      <c r="E3" s="1"/>
      <c r="F3" s="1"/>
    </row>
    <row r="4" spans="1:7" ht="18.75">
      <c r="A4" s="222" t="s">
        <v>30</v>
      </c>
      <c r="B4" s="222"/>
      <c r="C4" s="222"/>
      <c r="D4" s="222"/>
      <c r="E4" s="1"/>
      <c r="F4" s="1"/>
    </row>
    <row r="5" spans="1:7" ht="18.75">
      <c r="A5" s="6"/>
      <c r="B5" s="6"/>
      <c r="C5" s="6"/>
      <c r="D5" s="6"/>
      <c r="E5" s="1"/>
      <c r="F5" s="1"/>
    </row>
    <row r="6" spans="1:7" ht="15.75">
      <c r="A6" s="22"/>
      <c r="B6" s="1"/>
      <c r="C6" s="1"/>
      <c r="D6" s="17" t="s">
        <v>0</v>
      </c>
      <c r="E6" s="1"/>
      <c r="F6" s="1"/>
    </row>
    <row r="7" spans="1:7" ht="15.75">
      <c r="A7" s="27" t="s">
        <v>31</v>
      </c>
      <c r="B7" s="27"/>
      <c r="C7" s="27"/>
      <c r="D7" s="19">
        <v>220744</v>
      </c>
      <c r="E7" s="1"/>
      <c r="F7" s="1"/>
    </row>
    <row r="8" spans="1:7" ht="15.75">
      <c r="A8" s="236" t="s">
        <v>32</v>
      </c>
      <c r="B8" s="236"/>
      <c r="C8" s="236"/>
      <c r="D8" s="19"/>
      <c r="E8" s="1"/>
      <c r="F8" s="1"/>
    </row>
    <row r="9" spans="1:7" ht="15.75">
      <c r="A9" s="236" t="s">
        <v>33</v>
      </c>
      <c r="B9" s="236"/>
      <c r="C9" s="236"/>
      <c r="D9" s="19"/>
      <c r="E9" s="1"/>
      <c r="F9" s="1"/>
    </row>
    <row r="10" spans="1:7" ht="15.75">
      <c r="A10" s="24"/>
      <c r="B10" s="1"/>
      <c r="C10" s="1"/>
      <c r="D10" s="34"/>
      <c r="E10" s="1"/>
      <c r="F10" s="1"/>
    </row>
    <row r="11" spans="1:7" ht="15.75">
      <c r="A11" s="27" t="s">
        <v>146</v>
      </c>
      <c r="B11" s="27"/>
      <c r="C11" s="27"/>
      <c r="D11" s="19">
        <v>14200</v>
      </c>
      <c r="E11" s="25"/>
      <c r="F11" s="1"/>
    </row>
    <row r="12" spans="1:7" ht="15.75">
      <c r="A12" s="236" t="s">
        <v>34</v>
      </c>
      <c r="B12" s="236"/>
      <c r="C12" s="236"/>
      <c r="D12" s="19">
        <v>44912</v>
      </c>
      <c r="E12" s="1"/>
      <c r="F12" s="1"/>
      <c r="G12" s="21"/>
    </row>
    <row r="13" spans="1:7" ht="15.75">
      <c r="A13" s="236" t="s">
        <v>35</v>
      </c>
      <c r="B13" s="236"/>
      <c r="C13" s="236"/>
      <c r="D13" s="19">
        <v>1290</v>
      </c>
      <c r="E13" s="24"/>
      <c r="F13" s="1"/>
    </row>
    <row r="14" spans="1:7" ht="15.75">
      <c r="A14" s="5" t="s">
        <v>36</v>
      </c>
      <c r="B14" s="5"/>
      <c r="C14" s="5"/>
      <c r="D14" s="83">
        <v>214388</v>
      </c>
      <c r="E14" s="1"/>
      <c r="F14" s="1"/>
    </row>
    <row r="15" spans="1:7" ht="15.75">
      <c r="B15" s="1"/>
      <c r="C15" s="1"/>
      <c r="D15" s="34"/>
      <c r="E15" s="1"/>
      <c r="F15" s="23"/>
    </row>
    <row r="16" spans="1:7" ht="15.75">
      <c r="A16" s="236" t="s">
        <v>114</v>
      </c>
      <c r="B16" s="236"/>
      <c r="C16" s="236"/>
      <c r="D16" s="19">
        <v>191112</v>
      </c>
      <c r="E16" s="1"/>
      <c r="F16" s="1"/>
    </row>
    <row r="17" spans="1:6" ht="15.75">
      <c r="A17" s="1"/>
      <c r="B17" s="1"/>
      <c r="C17" s="1"/>
      <c r="D17" s="1"/>
      <c r="E17" s="1"/>
      <c r="F17" s="1"/>
    </row>
    <row r="18" spans="1:6" ht="15.75">
      <c r="A18" s="1"/>
      <c r="B18" s="1"/>
      <c r="C18" s="1"/>
      <c r="D18" s="1"/>
      <c r="E18" s="1"/>
      <c r="F18" s="1"/>
    </row>
    <row r="19" spans="1:6" ht="15.75">
      <c r="A19" s="1"/>
      <c r="B19" s="1"/>
      <c r="C19" s="1"/>
      <c r="D19" s="1"/>
      <c r="E19" s="1"/>
      <c r="F19" s="1"/>
    </row>
    <row r="20" spans="1:6" ht="15.75">
      <c r="A20" s="1"/>
      <c r="B20" s="1"/>
      <c r="C20" s="1"/>
      <c r="D20" s="1"/>
      <c r="E20" s="1"/>
      <c r="F20" s="1"/>
    </row>
    <row r="21" spans="1:6" ht="15.75">
      <c r="A21" s="1"/>
      <c r="B21" s="1"/>
      <c r="C21" s="1"/>
      <c r="D21" s="1"/>
      <c r="E21" s="1"/>
      <c r="F21" s="1"/>
    </row>
    <row r="22" spans="1:6" ht="15.75">
      <c r="A22" s="1"/>
      <c r="B22" s="1"/>
      <c r="C22" s="1"/>
      <c r="D22" s="1"/>
      <c r="E22" s="1"/>
      <c r="F22" s="1"/>
    </row>
    <row r="23" spans="1:6" ht="15.75">
      <c r="A23" s="1"/>
      <c r="B23" s="1"/>
      <c r="C23" s="1"/>
      <c r="D23" s="1"/>
      <c r="E23" s="1"/>
      <c r="F23" s="1"/>
    </row>
    <row r="24" spans="1:6" ht="15.75">
      <c r="A24" s="1"/>
      <c r="B24" s="1"/>
      <c r="C24" s="1"/>
      <c r="D24" s="1"/>
      <c r="E24" s="1"/>
      <c r="F24" s="1"/>
    </row>
    <row r="25" spans="1:6" ht="15.75">
      <c r="A25" s="1"/>
      <c r="B25" s="1"/>
      <c r="C25" s="1"/>
      <c r="D25" s="1"/>
      <c r="E25" s="1"/>
      <c r="F25" s="1"/>
    </row>
    <row r="26" spans="1:6" ht="15.75">
      <c r="A26" s="1"/>
      <c r="B26" s="1"/>
      <c r="C26" s="1"/>
      <c r="D26" s="1"/>
      <c r="E26" s="1"/>
      <c r="F26" s="1"/>
    </row>
  </sheetData>
  <sheetProtection password="DB7B" sheet="1" objects="1" scenarios="1"/>
  <mergeCells count="6">
    <mergeCell ref="A8:C8"/>
    <mergeCell ref="A16:C16"/>
    <mergeCell ref="A4:D4"/>
    <mergeCell ref="A9:C9"/>
    <mergeCell ref="A12:C12"/>
    <mergeCell ref="A13:C13"/>
  </mergeCells>
  <phoneticPr fontId="5" type="noConversion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>
    <oddHeader>&amp;C4. oldal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Q54"/>
  <sheetViews>
    <sheetView showGridLines="0" view="pageLayout" topLeftCell="A16" zoomScaleNormal="100" workbookViewId="0">
      <selection activeCell="A119" sqref="A119"/>
    </sheetView>
  </sheetViews>
  <sheetFormatPr defaultRowHeight="12.75"/>
  <cols>
    <col min="1" max="1" width="39" style="98" customWidth="1"/>
    <col min="2" max="2" width="33.85546875" style="98" customWidth="1"/>
    <col min="3" max="256" width="9.140625" style="98"/>
    <col min="257" max="257" width="39" style="98" customWidth="1"/>
    <col min="258" max="258" width="33.85546875" style="98" customWidth="1"/>
    <col min="259" max="512" width="9.140625" style="98"/>
    <col min="513" max="513" width="39" style="98" customWidth="1"/>
    <col min="514" max="514" width="33.85546875" style="98" customWidth="1"/>
    <col min="515" max="768" width="9.140625" style="98"/>
    <col min="769" max="769" width="39" style="98" customWidth="1"/>
    <col min="770" max="770" width="33.85546875" style="98" customWidth="1"/>
    <col min="771" max="1024" width="9.140625" style="98"/>
    <col min="1025" max="1025" width="39" style="98" customWidth="1"/>
    <col min="1026" max="1026" width="33.85546875" style="98" customWidth="1"/>
    <col min="1027" max="1280" width="9.140625" style="98"/>
    <col min="1281" max="1281" width="39" style="98" customWidth="1"/>
    <col min="1282" max="1282" width="33.85546875" style="98" customWidth="1"/>
    <col min="1283" max="1536" width="9.140625" style="98"/>
    <col min="1537" max="1537" width="39" style="98" customWidth="1"/>
    <col min="1538" max="1538" width="33.85546875" style="98" customWidth="1"/>
    <col min="1539" max="1792" width="9.140625" style="98"/>
    <col min="1793" max="1793" width="39" style="98" customWidth="1"/>
    <col min="1794" max="1794" width="33.85546875" style="98" customWidth="1"/>
    <col min="1795" max="2048" width="9.140625" style="98"/>
    <col min="2049" max="2049" width="39" style="98" customWidth="1"/>
    <col min="2050" max="2050" width="33.85546875" style="98" customWidth="1"/>
    <col min="2051" max="2304" width="9.140625" style="98"/>
    <col min="2305" max="2305" width="39" style="98" customWidth="1"/>
    <col min="2306" max="2306" width="33.85546875" style="98" customWidth="1"/>
    <col min="2307" max="2560" width="9.140625" style="98"/>
    <col min="2561" max="2561" width="39" style="98" customWidth="1"/>
    <col min="2562" max="2562" width="33.85546875" style="98" customWidth="1"/>
    <col min="2563" max="2816" width="9.140625" style="98"/>
    <col min="2817" max="2817" width="39" style="98" customWidth="1"/>
    <col min="2818" max="2818" width="33.85546875" style="98" customWidth="1"/>
    <col min="2819" max="3072" width="9.140625" style="98"/>
    <col min="3073" max="3073" width="39" style="98" customWidth="1"/>
    <col min="3074" max="3074" width="33.85546875" style="98" customWidth="1"/>
    <col min="3075" max="3328" width="9.140625" style="98"/>
    <col min="3329" max="3329" width="39" style="98" customWidth="1"/>
    <col min="3330" max="3330" width="33.85546875" style="98" customWidth="1"/>
    <col min="3331" max="3584" width="9.140625" style="98"/>
    <col min="3585" max="3585" width="39" style="98" customWidth="1"/>
    <col min="3586" max="3586" width="33.85546875" style="98" customWidth="1"/>
    <col min="3587" max="3840" width="9.140625" style="98"/>
    <col min="3841" max="3841" width="39" style="98" customWidth="1"/>
    <col min="3842" max="3842" width="33.85546875" style="98" customWidth="1"/>
    <col min="3843" max="4096" width="9.140625" style="98"/>
    <col min="4097" max="4097" width="39" style="98" customWidth="1"/>
    <col min="4098" max="4098" width="33.85546875" style="98" customWidth="1"/>
    <col min="4099" max="4352" width="9.140625" style="98"/>
    <col min="4353" max="4353" width="39" style="98" customWidth="1"/>
    <col min="4354" max="4354" width="33.85546875" style="98" customWidth="1"/>
    <col min="4355" max="4608" width="9.140625" style="98"/>
    <col min="4609" max="4609" width="39" style="98" customWidth="1"/>
    <col min="4610" max="4610" width="33.85546875" style="98" customWidth="1"/>
    <col min="4611" max="4864" width="9.140625" style="98"/>
    <col min="4865" max="4865" width="39" style="98" customWidth="1"/>
    <col min="4866" max="4866" width="33.85546875" style="98" customWidth="1"/>
    <col min="4867" max="5120" width="9.140625" style="98"/>
    <col min="5121" max="5121" width="39" style="98" customWidth="1"/>
    <col min="5122" max="5122" width="33.85546875" style="98" customWidth="1"/>
    <col min="5123" max="5376" width="9.140625" style="98"/>
    <col min="5377" max="5377" width="39" style="98" customWidth="1"/>
    <col min="5378" max="5378" width="33.85546875" style="98" customWidth="1"/>
    <col min="5379" max="5632" width="9.140625" style="98"/>
    <col min="5633" max="5633" width="39" style="98" customWidth="1"/>
    <col min="5634" max="5634" width="33.85546875" style="98" customWidth="1"/>
    <col min="5635" max="5888" width="9.140625" style="98"/>
    <col min="5889" max="5889" width="39" style="98" customWidth="1"/>
    <col min="5890" max="5890" width="33.85546875" style="98" customWidth="1"/>
    <col min="5891" max="6144" width="9.140625" style="98"/>
    <col min="6145" max="6145" width="39" style="98" customWidth="1"/>
    <col min="6146" max="6146" width="33.85546875" style="98" customWidth="1"/>
    <col min="6147" max="6400" width="9.140625" style="98"/>
    <col min="6401" max="6401" width="39" style="98" customWidth="1"/>
    <col min="6402" max="6402" width="33.85546875" style="98" customWidth="1"/>
    <col min="6403" max="6656" width="9.140625" style="98"/>
    <col min="6657" max="6657" width="39" style="98" customWidth="1"/>
    <col min="6658" max="6658" width="33.85546875" style="98" customWidth="1"/>
    <col min="6659" max="6912" width="9.140625" style="98"/>
    <col min="6913" max="6913" width="39" style="98" customWidth="1"/>
    <col min="6914" max="6914" width="33.85546875" style="98" customWidth="1"/>
    <col min="6915" max="7168" width="9.140625" style="98"/>
    <col min="7169" max="7169" width="39" style="98" customWidth="1"/>
    <col min="7170" max="7170" width="33.85546875" style="98" customWidth="1"/>
    <col min="7171" max="7424" width="9.140625" style="98"/>
    <col min="7425" max="7425" width="39" style="98" customWidth="1"/>
    <col min="7426" max="7426" width="33.85546875" style="98" customWidth="1"/>
    <col min="7427" max="7680" width="9.140625" style="98"/>
    <col min="7681" max="7681" width="39" style="98" customWidth="1"/>
    <col min="7682" max="7682" width="33.85546875" style="98" customWidth="1"/>
    <col min="7683" max="7936" width="9.140625" style="98"/>
    <col min="7937" max="7937" width="39" style="98" customWidth="1"/>
    <col min="7938" max="7938" width="33.85546875" style="98" customWidth="1"/>
    <col min="7939" max="8192" width="9.140625" style="98"/>
    <col min="8193" max="8193" width="39" style="98" customWidth="1"/>
    <col min="8194" max="8194" width="33.85546875" style="98" customWidth="1"/>
    <col min="8195" max="8448" width="9.140625" style="98"/>
    <col min="8449" max="8449" width="39" style="98" customWidth="1"/>
    <col min="8450" max="8450" width="33.85546875" style="98" customWidth="1"/>
    <col min="8451" max="8704" width="9.140625" style="98"/>
    <col min="8705" max="8705" width="39" style="98" customWidth="1"/>
    <col min="8706" max="8706" width="33.85546875" style="98" customWidth="1"/>
    <col min="8707" max="8960" width="9.140625" style="98"/>
    <col min="8961" max="8961" width="39" style="98" customWidth="1"/>
    <col min="8962" max="8962" width="33.85546875" style="98" customWidth="1"/>
    <col min="8963" max="9216" width="9.140625" style="98"/>
    <col min="9217" max="9217" width="39" style="98" customWidth="1"/>
    <col min="9218" max="9218" width="33.85546875" style="98" customWidth="1"/>
    <col min="9219" max="9472" width="9.140625" style="98"/>
    <col min="9473" max="9473" width="39" style="98" customWidth="1"/>
    <col min="9474" max="9474" width="33.85546875" style="98" customWidth="1"/>
    <col min="9475" max="9728" width="9.140625" style="98"/>
    <col min="9729" max="9729" width="39" style="98" customWidth="1"/>
    <col min="9730" max="9730" width="33.85546875" style="98" customWidth="1"/>
    <col min="9731" max="9984" width="9.140625" style="98"/>
    <col min="9985" max="9985" width="39" style="98" customWidth="1"/>
    <col min="9986" max="9986" width="33.85546875" style="98" customWidth="1"/>
    <col min="9987" max="10240" width="9.140625" style="98"/>
    <col min="10241" max="10241" width="39" style="98" customWidth="1"/>
    <col min="10242" max="10242" width="33.85546875" style="98" customWidth="1"/>
    <col min="10243" max="10496" width="9.140625" style="98"/>
    <col min="10497" max="10497" width="39" style="98" customWidth="1"/>
    <col min="10498" max="10498" width="33.85546875" style="98" customWidth="1"/>
    <col min="10499" max="10752" width="9.140625" style="98"/>
    <col min="10753" max="10753" width="39" style="98" customWidth="1"/>
    <col min="10754" max="10754" width="33.85546875" style="98" customWidth="1"/>
    <col min="10755" max="11008" width="9.140625" style="98"/>
    <col min="11009" max="11009" width="39" style="98" customWidth="1"/>
    <col min="11010" max="11010" width="33.85546875" style="98" customWidth="1"/>
    <col min="11011" max="11264" width="9.140625" style="98"/>
    <col min="11265" max="11265" width="39" style="98" customWidth="1"/>
    <col min="11266" max="11266" width="33.85546875" style="98" customWidth="1"/>
    <col min="11267" max="11520" width="9.140625" style="98"/>
    <col min="11521" max="11521" width="39" style="98" customWidth="1"/>
    <col min="11522" max="11522" width="33.85546875" style="98" customWidth="1"/>
    <col min="11523" max="11776" width="9.140625" style="98"/>
    <col min="11777" max="11777" width="39" style="98" customWidth="1"/>
    <col min="11778" max="11778" width="33.85546875" style="98" customWidth="1"/>
    <col min="11779" max="12032" width="9.140625" style="98"/>
    <col min="12033" max="12033" width="39" style="98" customWidth="1"/>
    <col min="12034" max="12034" width="33.85546875" style="98" customWidth="1"/>
    <col min="12035" max="12288" width="9.140625" style="98"/>
    <col min="12289" max="12289" width="39" style="98" customWidth="1"/>
    <col min="12290" max="12290" width="33.85546875" style="98" customWidth="1"/>
    <col min="12291" max="12544" width="9.140625" style="98"/>
    <col min="12545" max="12545" width="39" style="98" customWidth="1"/>
    <col min="12546" max="12546" width="33.85546875" style="98" customWidth="1"/>
    <col min="12547" max="12800" width="9.140625" style="98"/>
    <col min="12801" max="12801" width="39" style="98" customWidth="1"/>
    <col min="12802" max="12802" width="33.85546875" style="98" customWidth="1"/>
    <col min="12803" max="13056" width="9.140625" style="98"/>
    <col min="13057" max="13057" width="39" style="98" customWidth="1"/>
    <col min="13058" max="13058" width="33.85546875" style="98" customWidth="1"/>
    <col min="13059" max="13312" width="9.140625" style="98"/>
    <col min="13313" max="13313" width="39" style="98" customWidth="1"/>
    <col min="13314" max="13314" width="33.85546875" style="98" customWidth="1"/>
    <col min="13315" max="13568" width="9.140625" style="98"/>
    <col min="13569" max="13569" width="39" style="98" customWidth="1"/>
    <col min="13570" max="13570" width="33.85546875" style="98" customWidth="1"/>
    <col min="13571" max="13824" width="9.140625" style="98"/>
    <col min="13825" max="13825" width="39" style="98" customWidth="1"/>
    <col min="13826" max="13826" width="33.85546875" style="98" customWidth="1"/>
    <col min="13827" max="14080" width="9.140625" style="98"/>
    <col min="14081" max="14081" width="39" style="98" customWidth="1"/>
    <col min="14082" max="14082" width="33.85546875" style="98" customWidth="1"/>
    <col min="14083" max="14336" width="9.140625" style="98"/>
    <col min="14337" max="14337" width="39" style="98" customWidth="1"/>
    <col min="14338" max="14338" width="33.85546875" style="98" customWidth="1"/>
    <col min="14339" max="14592" width="9.140625" style="98"/>
    <col min="14593" max="14593" width="39" style="98" customWidth="1"/>
    <col min="14594" max="14594" width="33.85546875" style="98" customWidth="1"/>
    <col min="14595" max="14848" width="9.140625" style="98"/>
    <col min="14849" max="14849" width="39" style="98" customWidth="1"/>
    <col min="14850" max="14850" width="33.85546875" style="98" customWidth="1"/>
    <col min="14851" max="15104" width="9.140625" style="98"/>
    <col min="15105" max="15105" width="39" style="98" customWidth="1"/>
    <col min="15106" max="15106" width="33.85546875" style="98" customWidth="1"/>
    <col min="15107" max="15360" width="9.140625" style="98"/>
    <col min="15361" max="15361" width="39" style="98" customWidth="1"/>
    <col min="15362" max="15362" width="33.85546875" style="98" customWidth="1"/>
    <col min="15363" max="15616" width="9.140625" style="98"/>
    <col min="15617" max="15617" width="39" style="98" customWidth="1"/>
    <col min="15618" max="15618" width="33.85546875" style="98" customWidth="1"/>
    <col min="15619" max="15872" width="9.140625" style="98"/>
    <col min="15873" max="15873" width="39" style="98" customWidth="1"/>
    <col min="15874" max="15874" width="33.85546875" style="98" customWidth="1"/>
    <col min="15875" max="16128" width="9.140625" style="98"/>
    <col min="16129" max="16129" width="39" style="98" customWidth="1"/>
    <col min="16130" max="16130" width="33.85546875" style="98" customWidth="1"/>
    <col min="16131" max="16384" width="9.140625" style="98"/>
  </cols>
  <sheetData>
    <row r="3" spans="1:17">
      <c r="C3" s="99" t="s">
        <v>37</v>
      </c>
    </row>
    <row r="4" spans="1:17">
      <c r="A4" s="100" t="s">
        <v>136</v>
      </c>
    </row>
    <row r="5" spans="1:17">
      <c r="A5" s="237" t="s">
        <v>38</v>
      </c>
      <c r="B5" s="237"/>
      <c r="C5" s="237"/>
    </row>
    <row r="6" spans="1:17">
      <c r="A6" s="237" t="s">
        <v>107</v>
      </c>
      <c r="B6" s="237"/>
      <c r="C6" s="237"/>
    </row>
    <row r="8" spans="1:17">
      <c r="C8" s="99" t="s">
        <v>0</v>
      </c>
      <c r="Q8" s="101"/>
    </row>
    <row r="9" spans="1:17" ht="25.5">
      <c r="A9" s="102" t="s">
        <v>39</v>
      </c>
      <c r="B9" s="102" t="s">
        <v>40</v>
      </c>
      <c r="C9" s="102" t="s">
        <v>41</v>
      </c>
    </row>
    <row r="10" spans="1:17">
      <c r="A10" s="98" t="s">
        <v>42</v>
      </c>
    </row>
    <row r="11" spans="1:17">
      <c r="A11" s="103" t="s">
        <v>95</v>
      </c>
      <c r="B11" s="103"/>
      <c r="C11" s="104">
        <f>SUM(C12:C16)</f>
        <v>94238</v>
      </c>
    </row>
    <row r="12" spans="1:17" ht="15" customHeight="1">
      <c r="A12" s="105" t="s">
        <v>147</v>
      </c>
      <c r="B12" s="106" t="s">
        <v>148</v>
      </c>
      <c r="C12" s="107">
        <v>918</v>
      </c>
    </row>
    <row r="13" spans="1:17">
      <c r="A13" s="105" t="s">
        <v>149</v>
      </c>
      <c r="B13" s="108" t="s">
        <v>150</v>
      </c>
      <c r="C13" s="107">
        <v>19000</v>
      </c>
    </row>
    <row r="14" spans="1:17">
      <c r="A14" s="105" t="s">
        <v>151</v>
      </c>
      <c r="B14" s="108" t="s">
        <v>152</v>
      </c>
      <c r="C14" s="107">
        <v>27142</v>
      </c>
    </row>
    <row r="15" spans="1:17">
      <c r="A15" s="103" t="s">
        <v>153</v>
      </c>
      <c r="B15" s="103" t="s">
        <v>154</v>
      </c>
      <c r="C15" s="107">
        <v>720</v>
      </c>
    </row>
    <row r="16" spans="1:17" ht="25.5">
      <c r="A16" s="109" t="s">
        <v>155</v>
      </c>
      <c r="B16" s="103" t="s">
        <v>156</v>
      </c>
      <c r="C16" s="110">
        <v>46458</v>
      </c>
    </row>
    <row r="17" spans="1:3">
      <c r="A17" s="103"/>
      <c r="B17" s="103"/>
      <c r="C17" s="107"/>
    </row>
    <row r="18" spans="1:3">
      <c r="A18" s="103"/>
      <c r="B18" s="103"/>
      <c r="C18" s="107"/>
    </row>
    <row r="19" spans="1:3" s="111" customFormat="1" ht="25.5">
      <c r="A19" s="109" t="s">
        <v>96</v>
      </c>
      <c r="B19" s="109"/>
      <c r="C19" s="110"/>
    </row>
    <row r="20" spans="1:3">
      <c r="B20" s="103"/>
      <c r="C20" s="107"/>
    </row>
    <row r="21" spans="1:3">
      <c r="A21" s="103"/>
      <c r="B21" s="103"/>
      <c r="C21" s="107"/>
    </row>
    <row r="22" spans="1:3">
      <c r="A22" s="103"/>
      <c r="B22" s="103"/>
      <c r="C22" s="107"/>
    </row>
    <row r="23" spans="1:3" s="113" customFormat="1">
      <c r="A23" s="112" t="s">
        <v>12</v>
      </c>
      <c r="B23" s="112"/>
      <c r="C23" s="104">
        <f>C11+C19</f>
        <v>94238</v>
      </c>
    </row>
    <row r="24" spans="1:3">
      <c r="A24" s="114" t="s">
        <v>43</v>
      </c>
      <c r="B24" s="114"/>
      <c r="C24" s="115"/>
    </row>
    <row r="25" spans="1:3">
      <c r="A25" s="103" t="s">
        <v>95</v>
      </c>
      <c r="B25" s="103"/>
      <c r="C25" s="104">
        <f>SUM(C26:C28)</f>
        <v>938855</v>
      </c>
    </row>
    <row r="26" spans="1:3">
      <c r="A26" s="103" t="s">
        <v>157</v>
      </c>
      <c r="B26" s="103" t="s">
        <v>158</v>
      </c>
      <c r="C26" s="107">
        <v>129891</v>
      </c>
    </row>
    <row r="27" spans="1:3">
      <c r="A27" s="103"/>
      <c r="B27" s="103" t="s">
        <v>159</v>
      </c>
      <c r="C27" s="107">
        <v>802337</v>
      </c>
    </row>
    <row r="28" spans="1:3">
      <c r="A28" s="103"/>
      <c r="B28" s="103" t="s">
        <v>160</v>
      </c>
      <c r="C28" s="107">
        <v>6627</v>
      </c>
    </row>
    <row r="29" spans="1:3">
      <c r="A29" s="103" t="s">
        <v>161</v>
      </c>
      <c r="B29" s="103" t="s">
        <v>162</v>
      </c>
      <c r="C29" s="107">
        <v>4911</v>
      </c>
    </row>
    <row r="30" spans="1:3" ht="25.5">
      <c r="A30" s="103" t="s">
        <v>97</v>
      </c>
      <c r="B30" s="103"/>
      <c r="C30" s="116">
        <f>SUM(C31:C35)</f>
        <v>134291</v>
      </c>
    </row>
    <row r="31" spans="1:3">
      <c r="A31" s="103" t="s">
        <v>163</v>
      </c>
      <c r="B31" s="103" t="s">
        <v>164</v>
      </c>
      <c r="C31" s="107">
        <v>5000</v>
      </c>
    </row>
    <row r="32" spans="1:3">
      <c r="A32" s="103" t="s">
        <v>165</v>
      </c>
      <c r="B32" s="103" t="s">
        <v>166</v>
      </c>
      <c r="C32" s="107">
        <v>16800</v>
      </c>
    </row>
    <row r="33" spans="1:4">
      <c r="A33" s="103" t="s">
        <v>167</v>
      </c>
      <c r="B33" s="103" t="s">
        <v>168</v>
      </c>
      <c r="C33" s="107">
        <v>23860</v>
      </c>
    </row>
    <row r="34" spans="1:4">
      <c r="A34" s="103" t="s">
        <v>169</v>
      </c>
      <c r="B34" s="103" t="s">
        <v>170</v>
      </c>
      <c r="C34" s="107">
        <v>74131</v>
      </c>
    </row>
    <row r="35" spans="1:4">
      <c r="A35" s="103" t="s">
        <v>169</v>
      </c>
      <c r="B35" s="103" t="s">
        <v>171</v>
      </c>
      <c r="C35" s="107">
        <v>14500</v>
      </c>
    </row>
    <row r="36" spans="1:4">
      <c r="A36" s="103" t="s">
        <v>169</v>
      </c>
      <c r="B36" s="103" t="s">
        <v>172</v>
      </c>
      <c r="C36" s="107">
        <v>2344</v>
      </c>
      <c r="D36" s="115"/>
    </row>
    <row r="37" spans="1:4" s="113" customFormat="1">
      <c r="A37" s="112" t="s">
        <v>12</v>
      </c>
      <c r="B37" s="112"/>
      <c r="C37" s="104">
        <f>C25+C30</f>
        <v>1073146</v>
      </c>
    </row>
    <row r="38" spans="1:4">
      <c r="A38" s="98" t="s">
        <v>44</v>
      </c>
    </row>
    <row r="39" spans="1:4">
      <c r="A39" s="103" t="s">
        <v>98</v>
      </c>
      <c r="B39" s="103"/>
      <c r="C39" s="107"/>
    </row>
    <row r="40" spans="1:4">
      <c r="A40" s="103"/>
      <c r="B40" s="103"/>
      <c r="C40" s="107"/>
    </row>
    <row r="41" spans="1:4">
      <c r="A41" s="103"/>
      <c r="B41" s="103"/>
      <c r="C41" s="107"/>
    </row>
    <row r="42" spans="1:4" ht="25.5">
      <c r="A42" s="103" t="s">
        <v>99</v>
      </c>
      <c r="B42" s="103"/>
      <c r="C42" s="107"/>
    </row>
    <row r="43" spans="1:4">
      <c r="B43" s="103"/>
      <c r="C43" s="107"/>
    </row>
    <row r="44" spans="1:4">
      <c r="A44" s="103"/>
      <c r="B44" s="103"/>
      <c r="C44" s="107"/>
    </row>
    <row r="45" spans="1:4">
      <c r="A45" s="103"/>
      <c r="B45" s="103"/>
      <c r="C45" s="107"/>
    </row>
    <row r="46" spans="1:4">
      <c r="A46" s="103" t="s">
        <v>12</v>
      </c>
      <c r="B46" s="103"/>
      <c r="C46" s="107"/>
    </row>
    <row r="47" spans="1:4">
      <c r="A47" s="114" t="s">
        <v>45</v>
      </c>
      <c r="B47" s="114"/>
      <c r="C47" s="115"/>
    </row>
    <row r="48" spans="1:4">
      <c r="A48" s="103" t="s">
        <v>98</v>
      </c>
      <c r="B48" s="103"/>
      <c r="C48" s="107"/>
    </row>
    <row r="49" spans="1:3">
      <c r="A49" s="103" t="s">
        <v>173</v>
      </c>
      <c r="B49" s="103" t="s">
        <v>174</v>
      </c>
      <c r="C49" s="107">
        <v>24305</v>
      </c>
    </row>
    <row r="50" spans="1:3">
      <c r="A50" s="103"/>
      <c r="B50" s="103"/>
      <c r="C50" s="107"/>
    </row>
    <row r="51" spans="1:3" ht="25.5">
      <c r="A51" s="103" t="s">
        <v>100</v>
      </c>
      <c r="B51" s="103"/>
      <c r="C51" s="107"/>
    </row>
    <row r="52" spans="1:3">
      <c r="A52" s="103" t="s">
        <v>175</v>
      </c>
      <c r="B52" s="103" t="s">
        <v>176</v>
      </c>
      <c r="C52" s="107">
        <v>7192</v>
      </c>
    </row>
    <row r="53" spans="1:3">
      <c r="A53" s="103"/>
      <c r="B53" s="103"/>
      <c r="C53" s="107"/>
    </row>
    <row r="54" spans="1:3" s="113" customFormat="1">
      <c r="A54" s="112" t="s">
        <v>12</v>
      </c>
      <c r="B54" s="112"/>
      <c r="C54" s="104">
        <f>SUM(C49:C53)</f>
        <v>31497</v>
      </c>
    </row>
  </sheetData>
  <sheetProtection password="DB7B" sheet="1" objects="1" scenarios="1"/>
  <mergeCells count="2">
    <mergeCell ref="A5:C5"/>
    <mergeCell ref="A6:C6"/>
  </mergeCells>
  <phoneticPr fontId="5" type="noConversion"/>
  <printOptions horizontalCentered="1"/>
  <pageMargins left="0.78740157480314965" right="0.78740157480314965" top="0.59055118110236227" bottom="0.39370078740157483" header="0.51181102362204722" footer="0.51181102362204722"/>
  <pageSetup paperSize="9" scale="97" orientation="portrait" r:id="rId1"/>
  <headerFooter alignWithMargins="0">
    <oddHeader>&amp;C5. oldal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71"/>
  <sheetViews>
    <sheetView showGridLines="0" showWhiteSpace="0" view="pageBreakPreview" topLeftCell="A37" zoomScale="60" zoomScaleNormal="100" workbookViewId="0">
      <selection activeCell="A50" sqref="A50"/>
    </sheetView>
  </sheetViews>
  <sheetFormatPr defaultColWidth="25.42578125" defaultRowHeight="12.75"/>
  <cols>
    <col min="2" max="2" width="20.28515625" customWidth="1"/>
    <col min="3" max="3" width="15.28515625" customWidth="1"/>
  </cols>
  <sheetData>
    <row r="1" spans="1:17" ht="15.75">
      <c r="A1" s="169" t="s">
        <v>136</v>
      </c>
      <c r="C1" s="207" t="s">
        <v>328</v>
      </c>
      <c r="D1" s="208"/>
    </row>
    <row r="2" spans="1:17" ht="15">
      <c r="A2" s="7"/>
      <c r="D2" s="208"/>
    </row>
    <row r="3" spans="1:17" ht="18.75">
      <c r="A3" s="238" t="s">
        <v>329</v>
      </c>
      <c r="B3" s="238"/>
      <c r="C3" s="238"/>
    </row>
    <row r="4" spans="1:17" ht="15.75">
      <c r="A4" s="239" t="s">
        <v>107</v>
      </c>
      <c r="B4" s="239"/>
      <c r="C4" s="239"/>
    </row>
    <row r="5" spans="1:17" ht="15.75">
      <c r="C5" s="17" t="s">
        <v>0</v>
      </c>
      <c r="D5" s="208" t="s">
        <v>397</v>
      </c>
      <c r="Q5" s="10"/>
    </row>
    <row r="6" spans="1:17" ht="63">
      <c r="A6" s="31" t="s">
        <v>330</v>
      </c>
      <c r="B6" s="31" t="s">
        <v>331</v>
      </c>
      <c r="C6" s="31" t="s">
        <v>41</v>
      </c>
      <c r="D6" s="171"/>
    </row>
    <row r="7" spans="1:17" s="171" customFormat="1" ht="15.75">
      <c r="A7" s="169" t="s">
        <v>332</v>
      </c>
    </row>
    <row r="8" spans="1:17" s="171" customFormat="1" ht="31.5">
      <c r="A8" s="192" t="s">
        <v>333</v>
      </c>
      <c r="B8" s="192"/>
      <c r="C8" s="122"/>
    </row>
    <row r="9" spans="1:17" ht="63">
      <c r="A9" s="120" t="s">
        <v>334</v>
      </c>
      <c r="B9" s="120" t="s">
        <v>335</v>
      </c>
      <c r="C9" s="32">
        <v>9130</v>
      </c>
    </row>
    <row r="10" spans="1:17" ht="47.25">
      <c r="A10" s="120" t="s">
        <v>334</v>
      </c>
      <c r="B10" s="120" t="s">
        <v>336</v>
      </c>
      <c r="C10" s="32">
        <v>52135</v>
      </c>
    </row>
    <row r="11" spans="1:17" ht="47.25">
      <c r="A11" s="120" t="s">
        <v>334</v>
      </c>
      <c r="B11" s="120" t="s">
        <v>337</v>
      </c>
      <c r="C11" s="32">
        <v>150</v>
      </c>
    </row>
    <row r="12" spans="1:17" ht="47.25">
      <c r="A12" s="120" t="s">
        <v>334</v>
      </c>
      <c r="B12" s="120" t="s">
        <v>338</v>
      </c>
      <c r="C12" s="193">
        <v>56193</v>
      </c>
    </row>
    <row r="13" spans="1:17" ht="63">
      <c r="A13" s="120" t="s">
        <v>334</v>
      </c>
      <c r="B13" s="13" t="s">
        <v>339</v>
      </c>
      <c r="C13" s="32">
        <v>4419</v>
      </c>
    </row>
    <row r="14" spans="1:17" ht="63">
      <c r="A14" s="120" t="s">
        <v>334</v>
      </c>
      <c r="B14" s="13" t="s">
        <v>340</v>
      </c>
      <c r="C14" s="32">
        <v>144589</v>
      </c>
    </row>
    <row r="15" spans="1:17" ht="47.25">
      <c r="A15" s="120" t="s">
        <v>334</v>
      </c>
      <c r="B15" s="13" t="s">
        <v>341</v>
      </c>
      <c r="C15" s="32">
        <v>271483</v>
      </c>
    </row>
    <row r="16" spans="1:17" ht="47.25">
      <c r="A16" s="120" t="s">
        <v>334</v>
      </c>
      <c r="B16" s="13" t="s">
        <v>342</v>
      </c>
      <c r="C16" s="32">
        <v>372042</v>
      </c>
    </row>
    <row r="17" spans="1:4" ht="47.25">
      <c r="A17" s="120" t="s">
        <v>334</v>
      </c>
      <c r="B17" s="13" t="s">
        <v>343</v>
      </c>
      <c r="C17" s="32">
        <v>54721</v>
      </c>
    </row>
    <row r="18" spans="1:4" ht="94.5">
      <c r="A18" s="120" t="s">
        <v>334</v>
      </c>
      <c r="B18" s="13" t="s">
        <v>344</v>
      </c>
      <c r="C18" s="32">
        <v>224718</v>
      </c>
    </row>
    <row r="19" spans="1:4" ht="47.25">
      <c r="A19" s="120" t="s">
        <v>334</v>
      </c>
      <c r="B19" s="13" t="s">
        <v>345</v>
      </c>
      <c r="C19" s="32">
        <v>48335</v>
      </c>
      <c r="D19" s="208" t="s">
        <v>398</v>
      </c>
    </row>
    <row r="20" spans="1:4" ht="78.75">
      <c r="A20" s="120" t="s">
        <v>346</v>
      </c>
      <c r="B20" s="120" t="s">
        <v>347</v>
      </c>
      <c r="C20" s="32">
        <v>470717</v>
      </c>
    </row>
    <row r="21" spans="1:4" ht="47.25">
      <c r="A21" s="194" t="s">
        <v>348</v>
      </c>
      <c r="B21" s="120" t="s">
        <v>349</v>
      </c>
      <c r="C21" s="32">
        <v>185520</v>
      </c>
    </row>
    <row r="22" spans="1:4" ht="47.25">
      <c r="A22" s="194" t="s">
        <v>348</v>
      </c>
      <c r="B22" s="120" t="s">
        <v>350</v>
      </c>
      <c r="C22" s="32">
        <v>335888</v>
      </c>
    </row>
    <row r="23" spans="1:4" ht="31.5">
      <c r="A23" s="82" t="s">
        <v>351</v>
      </c>
      <c r="B23" s="120" t="s">
        <v>352</v>
      </c>
      <c r="C23" s="193">
        <v>10000</v>
      </c>
    </row>
    <row r="24" spans="1:4" ht="31.5">
      <c r="A24" s="194" t="s">
        <v>353</v>
      </c>
      <c r="B24" s="194" t="s">
        <v>354</v>
      </c>
      <c r="C24" s="32">
        <v>75839</v>
      </c>
    </row>
    <row r="25" spans="1:4" ht="31.5">
      <c r="A25" s="120" t="s">
        <v>334</v>
      </c>
      <c r="B25" s="120" t="s">
        <v>355</v>
      </c>
      <c r="C25" s="32">
        <f>19402+206</f>
        <v>19608</v>
      </c>
    </row>
    <row r="26" spans="1:4" ht="110.25">
      <c r="A26" s="120" t="s">
        <v>334</v>
      </c>
      <c r="B26" s="120" t="s">
        <v>356</v>
      </c>
      <c r="C26" s="32">
        <v>222551</v>
      </c>
    </row>
    <row r="27" spans="1:4" ht="78.75">
      <c r="A27" s="120" t="s">
        <v>334</v>
      </c>
      <c r="B27" s="120" t="s">
        <v>357</v>
      </c>
      <c r="C27" s="195">
        <v>25279</v>
      </c>
    </row>
    <row r="28" spans="1:4" ht="31.5">
      <c r="A28" s="120" t="s">
        <v>358</v>
      </c>
      <c r="B28" s="120" t="s">
        <v>317</v>
      </c>
      <c r="C28" s="195">
        <v>30500</v>
      </c>
    </row>
    <row r="29" spans="1:4" ht="63">
      <c r="A29" s="120" t="s">
        <v>359</v>
      </c>
      <c r="B29" s="120" t="s">
        <v>360</v>
      </c>
      <c r="C29" s="32">
        <v>29881</v>
      </c>
    </row>
    <row r="30" spans="1:4" s="171" customFormat="1" ht="47.25">
      <c r="A30" s="196" t="s">
        <v>361</v>
      </c>
      <c r="B30" s="196"/>
      <c r="C30" s="197"/>
    </row>
    <row r="31" spans="1:4" ht="63">
      <c r="A31" s="198" t="s">
        <v>362</v>
      </c>
      <c r="B31" s="199" t="s">
        <v>363</v>
      </c>
      <c r="C31" s="200">
        <v>9000</v>
      </c>
    </row>
    <row r="32" spans="1:4" ht="31.5">
      <c r="A32" s="198" t="s">
        <v>364</v>
      </c>
      <c r="B32" s="199" t="s">
        <v>365</v>
      </c>
      <c r="C32" s="200">
        <v>13000</v>
      </c>
    </row>
    <row r="33" spans="1:5" ht="31.5">
      <c r="A33" s="198" t="s">
        <v>366</v>
      </c>
      <c r="B33" s="199" t="s">
        <v>367</v>
      </c>
      <c r="C33" s="200">
        <v>200000</v>
      </c>
    </row>
    <row r="34" spans="1:5" ht="31.5">
      <c r="A34" s="201" t="s">
        <v>368</v>
      </c>
      <c r="B34" s="199" t="s">
        <v>369</v>
      </c>
      <c r="C34" s="200">
        <v>57145</v>
      </c>
      <c r="D34" s="208" t="s">
        <v>322</v>
      </c>
      <c r="E34" s="33"/>
    </row>
    <row r="35" spans="1:5" ht="15.75">
      <c r="A35" s="196" t="s">
        <v>12</v>
      </c>
      <c r="B35" s="199"/>
      <c r="C35" s="197">
        <f>SUM(C8:C34)</f>
        <v>2922843</v>
      </c>
    </row>
    <row r="36" spans="1:5" s="171" customFormat="1" ht="15.75">
      <c r="A36" s="202" t="s">
        <v>370</v>
      </c>
      <c r="B36" s="203"/>
      <c r="C36" s="204"/>
    </row>
    <row r="37" spans="1:5" s="171" customFormat="1" ht="31.5">
      <c r="A37" s="196" t="s">
        <v>333</v>
      </c>
      <c r="B37" s="196"/>
      <c r="C37" s="197"/>
    </row>
    <row r="38" spans="1:5" s="171" customFormat="1" ht="31.5">
      <c r="A38" s="194" t="s">
        <v>371</v>
      </c>
      <c r="B38" s="194" t="s">
        <v>372</v>
      </c>
      <c r="C38" s="205">
        <v>615</v>
      </c>
    </row>
    <row r="39" spans="1:5" s="171" customFormat="1" ht="31.5">
      <c r="A39" s="194" t="s">
        <v>371</v>
      </c>
      <c r="B39" s="194" t="s">
        <v>373</v>
      </c>
      <c r="C39" s="205">
        <v>5000</v>
      </c>
      <c r="E39" s="206"/>
    </row>
    <row r="40" spans="1:5" s="171" customFormat="1" ht="31.5">
      <c r="A40" s="194" t="s">
        <v>374</v>
      </c>
      <c r="B40" s="194" t="s">
        <v>375</v>
      </c>
      <c r="C40" s="205">
        <v>22539</v>
      </c>
      <c r="E40" s="206"/>
    </row>
    <row r="41" spans="1:5" s="171" customFormat="1" ht="47.25">
      <c r="A41" s="201" t="s">
        <v>319</v>
      </c>
      <c r="B41" s="194" t="s">
        <v>320</v>
      </c>
      <c r="C41" s="205">
        <v>94414</v>
      </c>
      <c r="E41" s="206"/>
    </row>
    <row r="42" spans="1:5" ht="15.75">
      <c r="A42" s="199" t="s">
        <v>376</v>
      </c>
      <c r="B42" s="199" t="s">
        <v>377</v>
      </c>
      <c r="C42" s="200">
        <v>66462</v>
      </c>
      <c r="E42" s="33"/>
    </row>
    <row r="43" spans="1:5" s="171" customFormat="1" ht="47.25">
      <c r="A43" s="196" t="s">
        <v>378</v>
      </c>
      <c r="B43" s="196"/>
      <c r="C43" s="197"/>
      <c r="E43" s="206"/>
    </row>
    <row r="44" spans="1:5" ht="94.5">
      <c r="A44" s="194" t="s">
        <v>379</v>
      </c>
      <c r="B44" s="194" t="s">
        <v>380</v>
      </c>
      <c r="C44" s="200">
        <v>564698</v>
      </c>
    </row>
    <row r="45" spans="1:5" ht="47.25">
      <c r="A45" s="194" t="s">
        <v>169</v>
      </c>
      <c r="B45" s="194" t="s">
        <v>381</v>
      </c>
      <c r="C45" s="200">
        <v>4540</v>
      </c>
    </row>
    <row r="46" spans="1:5" ht="15.75">
      <c r="A46" s="194" t="s">
        <v>382</v>
      </c>
      <c r="B46" s="194" t="s">
        <v>383</v>
      </c>
      <c r="C46" s="200">
        <v>3585</v>
      </c>
    </row>
    <row r="47" spans="1:5" ht="47.25">
      <c r="A47" s="194" t="s">
        <v>382</v>
      </c>
      <c r="B47" s="194" t="s">
        <v>384</v>
      </c>
      <c r="C47" s="200">
        <v>9062</v>
      </c>
    </row>
    <row r="48" spans="1:5" ht="47.25">
      <c r="A48" s="194" t="s">
        <v>382</v>
      </c>
      <c r="B48" s="194" t="s">
        <v>385</v>
      </c>
      <c r="C48" s="200">
        <v>3517</v>
      </c>
    </row>
    <row r="49" spans="1:4" ht="47.25">
      <c r="A49" s="194" t="s">
        <v>382</v>
      </c>
      <c r="B49" s="194" t="s">
        <v>386</v>
      </c>
      <c r="C49" s="200">
        <v>1752</v>
      </c>
    </row>
    <row r="50" spans="1:4" ht="47.25">
      <c r="A50" s="194" t="s">
        <v>382</v>
      </c>
      <c r="B50" s="194" t="s">
        <v>387</v>
      </c>
      <c r="C50" s="200">
        <v>741</v>
      </c>
    </row>
    <row r="51" spans="1:4" ht="15.75">
      <c r="A51" s="194" t="s">
        <v>382</v>
      </c>
      <c r="B51" s="194" t="s">
        <v>388</v>
      </c>
      <c r="C51" s="200">
        <v>1777</v>
      </c>
    </row>
    <row r="52" spans="1:4" ht="47.25">
      <c r="A52" s="194" t="s">
        <v>382</v>
      </c>
      <c r="B52" s="194" t="s">
        <v>389</v>
      </c>
      <c r="C52" s="200">
        <v>1125</v>
      </c>
    </row>
    <row r="53" spans="1:4" ht="141.75">
      <c r="A53" s="194" t="s">
        <v>382</v>
      </c>
      <c r="B53" s="194" t="s">
        <v>390</v>
      </c>
      <c r="C53" s="200">
        <v>29913</v>
      </c>
      <c r="D53" s="208" t="s">
        <v>323</v>
      </c>
    </row>
    <row r="54" spans="1:4" ht="31.5">
      <c r="A54" s="194" t="s">
        <v>391</v>
      </c>
      <c r="B54" s="194" t="s">
        <v>355</v>
      </c>
      <c r="C54" s="200">
        <v>251</v>
      </c>
    </row>
    <row r="55" spans="1:4" s="171" customFormat="1" ht="15.75">
      <c r="A55" s="196" t="s">
        <v>12</v>
      </c>
      <c r="B55" s="196"/>
      <c r="C55" s="197">
        <f>SUM(C42:C54)</f>
        <v>687423</v>
      </c>
    </row>
    <row r="56" spans="1:4" s="171" customFormat="1" ht="15.75">
      <c r="A56" s="202" t="s">
        <v>392</v>
      </c>
      <c r="B56" s="203"/>
      <c r="C56" s="204"/>
    </row>
    <row r="57" spans="1:4" ht="31.5">
      <c r="A57" s="199" t="s">
        <v>393</v>
      </c>
      <c r="B57" s="199"/>
      <c r="C57" s="200"/>
    </row>
    <row r="58" spans="1:4" ht="31.5">
      <c r="A58" s="194" t="s">
        <v>353</v>
      </c>
      <c r="B58" s="194" t="s">
        <v>354</v>
      </c>
      <c r="C58" s="200">
        <v>335439</v>
      </c>
    </row>
    <row r="59" spans="1:4" ht="15.75">
      <c r="A59" s="199"/>
      <c r="B59" s="199"/>
      <c r="C59" s="200"/>
    </row>
    <row r="60" spans="1:4" ht="47.25">
      <c r="A60" s="199" t="s">
        <v>394</v>
      </c>
      <c r="B60" s="199"/>
      <c r="C60" s="200"/>
    </row>
    <row r="61" spans="1:4" ht="15.75">
      <c r="A61" s="199"/>
      <c r="B61" s="199"/>
      <c r="C61" s="200"/>
    </row>
    <row r="62" spans="1:4" s="171" customFormat="1" ht="15.75">
      <c r="A62" s="196" t="s">
        <v>12</v>
      </c>
      <c r="B62" s="196"/>
      <c r="C62" s="197">
        <f>SUM(C58:C61)</f>
        <v>335439</v>
      </c>
    </row>
    <row r="63" spans="1:4" s="171" customFormat="1" ht="15.75">
      <c r="A63" s="202" t="s">
        <v>395</v>
      </c>
      <c r="B63" s="203"/>
      <c r="C63" s="204"/>
    </row>
    <row r="64" spans="1:4" ht="31.5">
      <c r="A64" s="199" t="s">
        <v>393</v>
      </c>
      <c r="B64" s="199"/>
      <c r="C64" s="200"/>
    </row>
    <row r="65" spans="1:3" ht="15.75">
      <c r="A65" s="199"/>
      <c r="B65" s="199"/>
      <c r="C65" s="200"/>
    </row>
    <row r="66" spans="1:3" ht="15.75">
      <c r="A66" s="199"/>
      <c r="B66" s="199"/>
      <c r="C66" s="200"/>
    </row>
    <row r="67" spans="1:3" ht="47.25">
      <c r="A67" s="199" t="s">
        <v>396</v>
      </c>
      <c r="B67" s="199"/>
      <c r="C67" s="200"/>
    </row>
    <row r="68" spans="1:3" ht="15.75">
      <c r="A68" s="199"/>
      <c r="B68" s="199"/>
      <c r="C68" s="200"/>
    </row>
    <row r="69" spans="1:3" ht="15.75">
      <c r="A69" s="199"/>
      <c r="B69" s="199"/>
      <c r="C69" s="200"/>
    </row>
    <row r="70" spans="1:3" s="171" customFormat="1" ht="15.75">
      <c r="A70" s="196" t="s">
        <v>12</v>
      </c>
      <c r="B70" s="196"/>
      <c r="C70" s="197">
        <v>0</v>
      </c>
    </row>
    <row r="71" spans="1:3" ht="15">
      <c r="A71" s="7"/>
      <c r="C71" s="33"/>
    </row>
  </sheetData>
  <sheetProtection password="DB7B" sheet="1" objects="1" scenarios="1"/>
  <mergeCells count="2">
    <mergeCell ref="A3:C3"/>
    <mergeCell ref="A4:C4"/>
  </mergeCells>
  <phoneticPr fontId="5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4"/>
  <sheetViews>
    <sheetView showGridLines="0" view="pageLayout" zoomScaleNormal="85" workbookViewId="0">
      <selection activeCell="C2" sqref="C2"/>
    </sheetView>
  </sheetViews>
  <sheetFormatPr defaultRowHeight="12.75"/>
  <cols>
    <col min="1" max="1" width="40.7109375" customWidth="1"/>
    <col min="2" max="2" width="11.85546875" customWidth="1"/>
    <col min="3" max="3" width="10.7109375" customWidth="1"/>
    <col min="4" max="5" width="10.28515625" customWidth="1"/>
    <col min="6" max="6" width="10.7109375" customWidth="1"/>
    <col min="257" max="257" width="40.7109375" customWidth="1"/>
    <col min="258" max="258" width="11.85546875" customWidth="1"/>
    <col min="259" max="259" width="10.7109375" customWidth="1"/>
    <col min="260" max="261" width="10.28515625" customWidth="1"/>
    <col min="262" max="262" width="10.7109375" customWidth="1"/>
    <col min="513" max="513" width="40.7109375" customWidth="1"/>
    <col min="514" max="514" width="11.85546875" customWidth="1"/>
    <col min="515" max="515" width="10.7109375" customWidth="1"/>
    <col min="516" max="517" width="10.28515625" customWidth="1"/>
    <col min="518" max="518" width="10.7109375" customWidth="1"/>
    <col min="769" max="769" width="40.7109375" customWidth="1"/>
    <col min="770" max="770" width="11.85546875" customWidth="1"/>
    <col min="771" max="771" width="10.7109375" customWidth="1"/>
    <col min="772" max="773" width="10.28515625" customWidth="1"/>
    <col min="774" max="774" width="10.7109375" customWidth="1"/>
    <col min="1025" max="1025" width="40.7109375" customWidth="1"/>
    <col min="1026" max="1026" width="11.85546875" customWidth="1"/>
    <col min="1027" max="1027" width="10.7109375" customWidth="1"/>
    <col min="1028" max="1029" width="10.28515625" customWidth="1"/>
    <col min="1030" max="1030" width="10.7109375" customWidth="1"/>
    <col min="1281" max="1281" width="40.7109375" customWidth="1"/>
    <col min="1282" max="1282" width="11.85546875" customWidth="1"/>
    <col min="1283" max="1283" width="10.7109375" customWidth="1"/>
    <col min="1284" max="1285" width="10.28515625" customWidth="1"/>
    <col min="1286" max="1286" width="10.7109375" customWidth="1"/>
    <col min="1537" max="1537" width="40.7109375" customWidth="1"/>
    <col min="1538" max="1538" width="11.85546875" customWidth="1"/>
    <col min="1539" max="1539" width="10.7109375" customWidth="1"/>
    <col min="1540" max="1541" width="10.28515625" customWidth="1"/>
    <col min="1542" max="1542" width="10.7109375" customWidth="1"/>
    <col min="1793" max="1793" width="40.7109375" customWidth="1"/>
    <col min="1794" max="1794" width="11.85546875" customWidth="1"/>
    <col min="1795" max="1795" width="10.7109375" customWidth="1"/>
    <col min="1796" max="1797" width="10.28515625" customWidth="1"/>
    <col min="1798" max="1798" width="10.7109375" customWidth="1"/>
    <col min="2049" max="2049" width="40.7109375" customWidth="1"/>
    <col min="2050" max="2050" width="11.85546875" customWidth="1"/>
    <col min="2051" max="2051" width="10.7109375" customWidth="1"/>
    <col min="2052" max="2053" width="10.28515625" customWidth="1"/>
    <col min="2054" max="2054" width="10.7109375" customWidth="1"/>
    <col min="2305" max="2305" width="40.7109375" customWidth="1"/>
    <col min="2306" max="2306" width="11.85546875" customWidth="1"/>
    <col min="2307" max="2307" width="10.7109375" customWidth="1"/>
    <col min="2308" max="2309" width="10.28515625" customWidth="1"/>
    <col min="2310" max="2310" width="10.7109375" customWidth="1"/>
    <col min="2561" max="2561" width="40.7109375" customWidth="1"/>
    <col min="2562" max="2562" width="11.85546875" customWidth="1"/>
    <col min="2563" max="2563" width="10.7109375" customWidth="1"/>
    <col min="2564" max="2565" width="10.28515625" customWidth="1"/>
    <col min="2566" max="2566" width="10.7109375" customWidth="1"/>
    <col min="2817" max="2817" width="40.7109375" customWidth="1"/>
    <col min="2818" max="2818" width="11.85546875" customWidth="1"/>
    <col min="2819" max="2819" width="10.7109375" customWidth="1"/>
    <col min="2820" max="2821" width="10.28515625" customWidth="1"/>
    <col min="2822" max="2822" width="10.7109375" customWidth="1"/>
    <col min="3073" max="3073" width="40.7109375" customWidth="1"/>
    <col min="3074" max="3074" width="11.85546875" customWidth="1"/>
    <col min="3075" max="3075" width="10.7109375" customWidth="1"/>
    <col min="3076" max="3077" width="10.28515625" customWidth="1"/>
    <col min="3078" max="3078" width="10.7109375" customWidth="1"/>
    <col min="3329" max="3329" width="40.7109375" customWidth="1"/>
    <col min="3330" max="3330" width="11.85546875" customWidth="1"/>
    <col min="3331" max="3331" width="10.7109375" customWidth="1"/>
    <col min="3332" max="3333" width="10.28515625" customWidth="1"/>
    <col min="3334" max="3334" width="10.7109375" customWidth="1"/>
    <col min="3585" max="3585" width="40.7109375" customWidth="1"/>
    <col min="3586" max="3586" width="11.85546875" customWidth="1"/>
    <col min="3587" max="3587" width="10.7109375" customWidth="1"/>
    <col min="3588" max="3589" width="10.28515625" customWidth="1"/>
    <col min="3590" max="3590" width="10.7109375" customWidth="1"/>
    <col min="3841" max="3841" width="40.7109375" customWidth="1"/>
    <col min="3842" max="3842" width="11.85546875" customWidth="1"/>
    <col min="3843" max="3843" width="10.7109375" customWidth="1"/>
    <col min="3844" max="3845" width="10.28515625" customWidth="1"/>
    <col min="3846" max="3846" width="10.7109375" customWidth="1"/>
    <col min="4097" max="4097" width="40.7109375" customWidth="1"/>
    <col min="4098" max="4098" width="11.85546875" customWidth="1"/>
    <col min="4099" max="4099" width="10.7109375" customWidth="1"/>
    <col min="4100" max="4101" width="10.28515625" customWidth="1"/>
    <col min="4102" max="4102" width="10.7109375" customWidth="1"/>
    <col min="4353" max="4353" width="40.7109375" customWidth="1"/>
    <col min="4354" max="4354" width="11.85546875" customWidth="1"/>
    <col min="4355" max="4355" width="10.7109375" customWidth="1"/>
    <col min="4356" max="4357" width="10.28515625" customWidth="1"/>
    <col min="4358" max="4358" width="10.7109375" customWidth="1"/>
    <col min="4609" max="4609" width="40.7109375" customWidth="1"/>
    <col min="4610" max="4610" width="11.85546875" customWidth="1"/>
    <col min="4611" max="4611" width="10.7109375" customWidth="1"/>
    <col min="4612" max="4613" width="10.28515625" customWidth="1"/>
    <col min="4614" max="4614" width="10.7109375" customWidth="1"/>
    <col min="4865" max="4865" width="40.7109375" customWidth="1"/>
    <col min="4866" max="4866" width="11.85546875" customWidth="1"/>
    <col min="4867" max="4867" width="10.7109375" customWidth="1"/>
    <col min="4868" max="4869" width="10.28515625" customWidth="1"/>
    <col min="4870" max="4870" width="10.7109375" customWidth="1"/>
    <col min="5121" max="5121" width="40.7109375" customWidth="1"/>
    <col min="5122" max="5122" width="11.85546875" customWidth="1"/>
    <col min="5123" max="5123" width="10.7109375" customWidth="1"/>
    <col min="5124" max="5125" width="10.28515625" customWidth="1"/>
    <col min="5126" max="5126" width="10.7109375" customWidth="1"/>
    <col min="5377" max="5377" width="40.7109375" customWidth="1"/>
    <col min="5378" max="5378" width="11.85546875" customWidth="1"/>
    <col min="5379" max="5379" width="10.7109375" customWidth="1"/>
    <col min="5380" max="5381" width="10.28515625" customWidth="1"/>
    <col min="5382" max="5382" width="10.7109375" customWidth="1"/>
    <col min="5633" max="5633" width="40.7109375" customWidth="1"/>
    <col min="5634" max="5634" width="11.85546875" customWidth="1"/>
    <col min="5635" max="5635" width="10.7109375" customWidth="1"/>
    <col min="5636" max="5637" width="10.28515625" customWidth="1"/>
    <col min="5638" max="5638" width="10.7109375" customWidth="1"/>
    <col min="5889" max="5889" width="40.7109375" customWidth="1"/>
    <col min="5890" max="5890" width="11.85546875" customWidth="1"/>
    <col min="5891" max="5891" width="10.7109375" customWidth="1"/>
    <col min="5892" max="5893" width="10.28515625" customWidth="1"/>
    <col min="5894" max="5894" width="10.7109375" customWidth="1"/>
    <col min="6145" max="6145" width="40.7109375" customWidth="1"/>
    <col min="6146" max="6146" width="11.85546875" customWidth="1"/>
    <col min="6147" max="6147" width="10.7109375" customWidth="1"/>
    <col min="6148" max="6149" width="10.28515625" customWidth="1"/>
    <col min="6150" max="6150" width="10.7109375" customWidth="1"/>
    <col min="6401" max="6401" width="40.7109375" customWidth="1"/>
    <col min="6402" max="6402" width="11.85546875" customWidth="1"/>
    <col min="6403" max="6403" width="10.7109375" customWidth="1"/>
    <col min="6404" max="6405" width="10.28515625" customWidth="1"/>
    <col min="6406" max="6406" width="10.7109375" customWidth="1"/>
    <col min="6657" max="6657" width="40.7109375" customWidth="1"/>
    <col min="6658" max="6658" width="11.85546875" customWidth="1"/>
    <col min="6659" max="6659" width="10.7109375" customWidth="1"/>
    <col min="6660" max="6661" width="10.28515625" customWidth="1"/>
    <col min="6662" max="6662" width="10.7109375" customWidth="1"/>
    <col min="6913" max="6913" width="40.7109375" customWidth="1"/>
    <col min="6914" max="6914" width="11.85546875" customWidth="1"/>
    <col min="6915" max="6915" width="10.7109375" customWidth="1"/>
    <col min="6916" max="6917" width="10.28515625" customWidth="1"/>
    <col min="6918" max="6918" width="10.7109375" customWidth="1"/>
    <col min="7169" max="7169" width="40.7109375" customWidth="1"/>
    <col min="7170" max="7170" width="11.85546875" customWidth="1"/>
    <col min="7171" max="7171" width="10.7109375" customWidth="1"/>
    <col min="7172" max="7173" width="10.28515625" customWidth="1"/>
    <col min="7174" max="7174" width="10.7109375" customWidth="1"/>
    <col min="7425" max="7425" width="40.7109375" customWidth="1"/>
    <col min="7426" max="7426" width="11.85546875" customWidth="1"/>
    <col min="7427" max="7427" width="10.7109375" customWidth="1"/>
    <col min="7428" max="7429" width="10.28515625" customWidth="1"/>
    <col min="7430" max="7430" width="10.7109375" customWidth="1"/>
    <col min="7681" max="7681" width="40.7109375" customWidth="1"/>
    <col min="7682" max="7682" width="11.85546875" customWidth="1"/>
    <col min="7683" max="7683" width="10.7109375" customWidth="1"/>
    <col min="7684" max="7685" width="10.28515625" customWidth="1"/>
    <col min="7686" max="7686" width="10.7109375" customWidth="1"/>
    <col min="7937" max="7937" width="40.7109375" customWidth="1"/>
    <col min="7938" max="7938" width="11.85546875" customWidth="1"/>
    <col min="7939" max="7939" width="10.7109375" customWidth="1"/>
    <col min="7940" max="7941" width="10.28515625" customWidth="1"/>
    <col min="7942" max="7942" width="10.7109375" customWidth="1"/>
    <col min="8193" max="8193" width="40.7109375" customWidth="1"/>
    <col min="8194" max="8194" width="11.85546875" customWidth="1"/>
    <col min="8195" max="8195" width="10.7109375" customWidth="1"/>
    <col min="8196" max="8197" width="10.28515625" customWidth="1"/>
    <col min="8198" max="8198" width="10.7109375" customWidth="1"/>
    <col min="8449" max="8449" width="40.7109375" customWidth="1"/>
    <col min="8450" max="8450" width="11.85546875" customWidth="1"/>
    <col min="8451" max="8451" width="10.7109375" customWidth="1"/>
    <col min="8452" max="8453" width="10.28515625" customWidth="1"/>
    <col min="8454" max="8454" width="10.7109375" customWidth="1"/>
    <col min="8705" max="8705" width="40.7109375" customWidth="1"/>
    <col min="8706" max="8706" width="11.85546875" customWidth="1"/>
    <col min="8707" max="8707" width="10.7109375" customWidth="1"/>
    <col min="8708" max="8709" width="10.28515625" customWidth="1"/>
    <col min="8710" max="8710" width="10.7109375" customWidth="1"/>
    <col min="8961" max="8961" width="40.7109375" customWidth="1"/>
    <col min="8962" max="8962" width="11.85546875" customWidth="1"/>
    <col min="8963" max="8963" width="10.7109375" customWidth="1"/>
    <col min="8964" max="8965" width="10.28515625" customWidth="1"/>
    <col min="8966" max="8966" width="10.7109375" customWidth="1"/>
    <col min="9217" max="9217" width="40.7109375" customWidth="1"/>
    <col min="9218" max="9218" width="11.85546875" customWidth="1"/>
    <col min="9219" max="9219" width="10.7109375" customWidth="1"/>
    <col min="9220" max="9221" width="10.28515625" customWidth="1"/>
    <col min="9222" max="9222" width="10.7109375" customWidth="1"/>
    <col min="9473" max="9473" width="40.7109375" customWidth="1"/>
    <col min="9474" max="9474" width="11.85546875" customWidth="1"/>
    <col min="9475" max="9475" width="10.7109375" customWidth="1"/>
    <col min="9476" max="9477" width="10.28515625" customWidth="1"/>
    <col min="9478" max="9478" width="10.7109375" customWidth="1"/>
    <col min="9729" max="9729" width="40.7109375" customWidth="1"/>
    <col min="9730" max="9730" width="11.85546875" customWidth="1"/>
    <col min="9731" max="9731" width="10.7109375" customWidth="1"/>
    <col min="9732" max="9733" width="10.28515625" customWidth="1"/>
    <col min="9734" max="9734" width="10.7109375" customWidth="1"/>
    <col min="9985" max="9985" width="40.7109375" customWidth="1"/>
    <col min="9986" max="9986" width="11.85546875" customWidth="1"/>
    <col min="9987" max="9987" width="10.7109375" customWidth="1"/>
    <col min="9988" max="9989" width="10.28515625" customWidth="1"/>
    <col min="9990" max="9990" width="10.7109375" customWidth="1"/>
    <col min="10241" max="10241" width="40.7109375" customWidth="1"/>
    <col min="10242" max="10242" width="11.85546875" customWidth="1"/>
    <col min="10243" max="10243" width="10.7109375" customWidth="1"/>
    <col min="10244" max="10245" width="10.28515625" customWidth="1"/>
    <col min="10246" max="10246" width="10.7109375" customWidth="1"/>
    <col min="10497" max="10497" width="40.7109375" customWidth="1"/>
    <col min="10498" max="10498" width="11.85546875" customWidth="1"/>
    <col min="10499" max="10499" width="10.7109375" customWidth="1"/>
    <col min="10500" max="10501" width="10.28515625" customWidth="1"/>
    <col min="10502" max="10502" width="10.7109375" customWidth="1"/>
    <col min="10753" max="10753" width="40.7109375" customWidth="1"/>
    <col min="10754" max="10754" width="11.85546875" customWidth="1"/>
    <col min="10755" max="10755" width="10.7109375" customWidth="1"/>
    <col min="10756" max="10757" width="10.28515625" customWidth="1"/>
    <col min="10758" max="10758" width="10.7109375" customWidth="1"/>
    <col min="11009" max="11009" width="40.7109375" customWidth="1"/>
    <col min="11010" max="11010" width="11.85546875" customWidth="1"/>
    <col min="11011" max="11011" width="10.7109375" customWidth="1"/>
    <col min="11012" max="11013" width="10.28515625" customWidth="1"/>
    <col min="11014" max="11014" width="10.7109375" customWidth="1"/>
    <col min="11265" max="11265" width="40.7109375" customWidth="1"/>
    <col min="11266" max="11266" width="11.85546875" customWidth="1"/>
    <col min="11267" max="11267" width="10.7109375" customWidth="1"/>
    <col min="11268" max="11269" width="10.28515625" customWidth="1"/>
    <col min="11270" max="11270" width="10.7109375" customWidth="1"/>
    <col min="11521" max="11521" width="40.7109375" customWidth="1"/>
    <col min="11522" max="11522" width="11.85546875" customWidth="1"/>
    <col min="11523" max="11523" width="10.7109375" customWidth="1"/>
    <col min="11524" max="11525" width="10.28515625" customWidth="1"/>
    <col min="11526" max="11526" width="10.7109375" customWidth="1"/>
    <col min="11777" max="11777" width="40.7109375" customWidth="1"/>
    <col min="11778" max="11778" width="11.85546875" customWidth="1"/>
    <col min="11779" max="11779" width="10.7109375" customWidth="1"/>
    <col min="11780" max="11781" width="10.28515625" customWidth="1"/>
    <col min="11782" max="11782" width="10.7109375" customWidth="1"/>
    <col min="12033" max="12033" width="40.7109375" customWidth="1"/>
    <col min="12034" max="12034" width="11.85546875" customWidth="1"/>
    <col min="12035" max="12035" width="10.7109375" customWidth="1"/>
    <col min="12036" max="12037" width="10.28515625" customWidth="1"/>
    <col min="12038" max="12038" width="10.7109375" customWidth="1"/>
    <col min="12289" max="12289" width="40.7109375" customWidth="1"/>
    <col min="12290" max="12290" width="11.85546875" customWidth="1"/>
    <col min="12291" max="12291" width="10.7109375" customWidth="1"/>
    <col min="12292" max="12293" width="10.28515625" customWidth="1"/>
    <col min="12294" max="12294" width="10.7109375" customWidth="1"/>
    <col min="12545" max="12545" width="40.7109375" customWidth="1"/>
    <col min="12546" max="12546" width="11.85546875" customWidth="1"/>
    <col min="12547" max="12547" width="10.7109375" customWidth="1"/>
    <col min="12548" max="12549" width="10.28515625" customWidth="1"/>
    <col min="12550" max="12550" width="10.7109375" customWidth="1"/>
    <col min="12801" max="12801" width="40.7109375" customWidth="1"/>
    <col min="12802" max="12802" width="11.85546875" customWidth="1"/>
    <col min="12803" max="12803" width="10.7109375" customWidth="1"/>
    <col min="12804" max="12805" width="10.28515625" customWidth="1"/>
    <col min="12806" max="12806" width="10.7109375" customWidth="1"/>
    <col min="13057" max="13057" width="40.7109375" customWidth="1"/>
    <col min="13058" max="13058" width="11.85546875" customWidth="1"/>
    <col min="13059" max="13059" width="10.7109375" customWidth="1"/>
    <col min="13060" max="13061" width="10.28515625" customWidth="1"/>
    <col min="13062" max="13062" width="10.7109375" customWidth="1"/>
    <col min="13313" max="13313" width="40.7109375" customWidth="1"/>
    <col min="13314" max="13314" width="11.85546875" customWidth="1"/>
    <col min="13315" max="13315" width="10.7109375" customWidth="1"/>
    <col min="13316" max="13317" width="10.28515625" customWidth="1"/>
    <col min="13318" max="13318" width="10.7109375" customWidth="1"/>
    <col min="13569" max="13569" width="40.7109375" customWidth="1"/>
    <col min="13570" max="13570" width="11.85546875" customWidth="1"/>
    <col min="13571" max="13571" width="10.7109375" customWidth="1"/>
    <col min="13572" max="13573" width="10.28515625" customWidth="1"/>
    <col min="13574" max="13574" width="10.7109375" customWidth="1"/>
    <col min="13825" max="13825" width="40.7109375" customWidth="1"/>
    <col min="13826" max="13826" width="11.85546875" customWidth="1"/>
    <col min="13827" max="13827" width="10.7109375" customWidth="1"/>
    <col min="13828" max="13829" width="10.28515625" customWidth="1"/>
    <col min="13830" max="13830" width="10.7109375" customWidth="1"/>
    <col min="14081" max="14081" width="40.7109375" customWidth="1"/>
    <col min="14082" max="14082" width="11.85546875" customWidth="1"/>
    <col min="14083" max="14083" width="10.7109375" customWidth="1"/>
    <col min="14084" max="14085" width="10.28515625" customWidth="1"/>
    <col min="14086" max="14086" width="10.7109375" customWidth="1"/>
    <col min="14337" max="14337" width="40.7109375" customWidth="1"/>
    <col min="14338" max="14338" width="11.85546875" customWidth="1"/>
    <col min="14339" max="14339" width="10.7109375" customWidth="1"/>
    <col min="14340" max="14341" width="10.28515625" customWidth="1"/>
    <col min="14342" max="14342" width="10.7109375" customWidth="1"/>
    <col min="14593" max="14593" width="40.7109375" customWidth="1"/>
    <col min="14594" max="14594" width="11.85546875" customWidth="1"/>
    <col min="14595" max="14595" width="10.7109375" customWidth="1"/>
    <col min="14596" max="14597" width="10.28515625" customWidth="1"/>
    <col min="14598" max="14598" width="10.7109375" customWidth="1"/>
    <col min="14849" max="14849" width="40.7109375" customWidth="1"/>
    <col min="14850" max="14850" width="11.85546875" customWidth="1"/>
    <col min="14851" max="14851" width="10.7109375" customWidth="1"/>
    <col min="14852" max="14853" width="10.28515625" customWidth="1"/>
    <col min="14854" max="14854" width="10.7109375" customWidth="1"/>
    <col min="15105" max="15105" width="40.7109375" customWidth="1"/>
    <col min="15106" max="15106" width="11.85546875" customWidth="1"/>
    <col min="15107" max="15107" width="10.7109375" customWidth="1"/>
    <col min="15108" max="15109" width="10.28515625" customWidth="1"/>
    <col min="15110" max="15110" width="10.7109375" customWidth="1"/>
    <col min="15361" max="15361" width="40.7109375" customWidth="1"/>
    <col min="15362" max="15362" width="11.85546875" customWidth="1"/>
    <col min="15363" max="15363" width="10.7109375" customWidth="1"/>
    <col min="15364" max="15365" width="10.28515625" customWidth="1"/>
    <col min="15366" max="15366" width="10.7109375" customWidth="1"/>
    <col min="15617" max="15617" width="40.7109375" customWidth="1"/>
    <col min="15618" max="15618" width="11.85546875" customWidth="1"/>
    <col min="15619" max="15619" width="10.7109375" customWidth="1"/>
    <col min="15620" max="15621" width="10.28515625" customWidth="1"/>
    <col min="15622" max="15622" width="10.7109375" customWidth="1"/>
    <col min="15873" max="15873" width="40.7109375" customWidth="1"/>
    <col min="15874" max="15874" width="11.85546875" customWidth="1"/>
    <col min="15875" max="15875" width="10.7109375" customWidth="1"/>
    <col min="15876" max="15877" width="10.28515625" customWidth="1"/>
    <col min="15878" max="15878" width="10.7109375" customWidth="1"/>
    <col min="16129" max="16129" width="40.7109375" customWidth="1"/>
    <col min="16130" max="16130" width="11.85546875" customWidth="1"/>
    <col min="16131" max="16131" width="10.7109375" customWidth="1"/>
    <col min="16132" max="16133" width="10.28515625" customWidth="1"/>
    <col min="16134" max="16134" width="10.7109375" customWidth="1"/>
  </cols>
  <sheetData>
    <row r="1" spans="1:6" ht="15.75">
      <c r="A1" s="15"/>
      <c r="B1" s="15"/>
      <c r="C1" s="15"/>
      <c r="D1" s="15"/>
      <c r="E1" s="15"/>
      <c r="F1" s="17" t="s">
        <v>58</v>
      </c>
    </row>
    <row r="2" spans="1:6" ht="15.75">
      <c r="A2" s="1"/>
      <c r="B2" s="15"/>
      <c r="C2" s="15"/>
      <c r="D2" s="15"/>
      <c r="E2" s="15"/>
      <c r="F2" s="15"/>
    </row>
    <row r="3" spans="1:6" ht="18.75">
      <c r="A3" s="222" t="s">
        <v>46</v>
      </c>
      <c r="B3" s="222"/>
      <c r="C3" s="222"/>
      <c r="D3" s="222"/>
      <c r="E3" s="222"/>
      <c r="F3" s="222"/>
    </row>
    <row r="4" spans="1:6" ht="15.75">
      <c r="A4" s="1"/>
      <c r="B4" s="1"/>
      <c r="C4" s="1"/>
      <c r="D4" s="1"/>
      <c r="E4" s="1"/>
      <c r="F4" s="1"/>
    </row>
    <row r="5" spans="1:6" ht="15.75">
      <c r="A5" s="35" t="s">
        <v>0</v>
      </c>
      <c r="B5" s="1"/>
      <c r="C5" s="1"/>
      <c r="D5" s="1"/>
      <c r="E5" s="1"/>
      <c r="F5" s="1"/>
    </row>
    <row r="6" spans="1:6" ht="31.5">
      <c r="A6" s="241" t="s">
        <v>47</v>
      </c>
      <c r="B6" s="241"/>
      <c r="C6" s="241"/>
      <c r="D6" s="241"/>
      <c r="E6" s="36" t="s">
        <v>48</v>
      </c>
      <c r="F6" s="1"/>
    </row>
    <row r="7" spans="1:6" ht="15.75">
      <c r="A7" s="242"/>
      <c r="B7" s="242"/>
      <c r="C7" s="242"/>
      <c r="D7" s="242"/>
      <c r="E7" s="18"/>
      <c r="F7" s="1"/>
    </row>
    <row r="8" spans="1:6" ht="15.75">
      <c r="A8" s="242"/>
      <c r="B8" s="242"/>
      <c r="C8" s="242"/>
      <c r="D8" s="242"/>
      <c r="E8" s="18"/>
      <c r="F8" s="1"/>
    </row>
    <row r="9" spans="1:6" ht="15.75">
      <c r="A9" s="242"/>
      <c r="B9" s="242"/>
      <c r="C9" s="242"/>
      <c r="D9" s="242"/>
      <c r="E9" s="18"/>
      <c r="F9" s="1"/>
    </row>
    <row r="10" spans="1:6" ht="15.75">
      <c r="A10" s="242"/>
      <c r="B10" s="242"/>
      <c r="C10" s="242"/>
      <c r="D10" s="242"/>
      <c r="E10" s="18"/>
      <c r="F10" s="1"/>
    </row>
    <row r="11" spans="1:6" ht="15.75">
      <c r="A11" s="242"/>
      <c r="B11" s="242"/>
      <c r="C11" s="242"/>
      <c r="D11" s="242"/>
      <c r="E11" s="18"/>
      <c r="F11" s="1"/>
    </row>
    <row r="12" spans="1:6" ht="15.75">
      <c r="A12" s="243" t="s">
        <v>12</v>
      </c>
      <c r="B12" s="243"/>
      <c r="C12" s="243"/>
      <c r="D12" s="243"/>
      <c r="E12" s="18"/>
      <c r="F12" s="1"/>
    </row>
    <row r="13" spans="1:6" ht="15.75">
      <c r="A13" s="1"/>
      <c r="B13" s="1"/>
      <c r="C13" s="1"/>
      <c r="D13" s="1"/>
      <c r="E13" s="1"/>
      <c r="F13" s="1"/>
    </row>
    <row r="14" spans="1:6" ht="15.75">
      <c r="A14" s="24"/>
      <c r="B14" s="1"/>
      <c r="C14" s="1"/>
      <c r="D14" s="1"/>
      <c r="E14" s="1"/>
      <c r="F14" s="1"/>
    </row>
    <row r="15" spans="1:6" ht="15.75">
      <c r="A15" s="1"/>
      <c r="B15" s="1"/>
      <c r="C15" s="1"/>
      <c r="D15" s="1"/>
      <c r="E15" s="1"/>
      <c r="F15" s="17" t="s">
        <v>49</v>
      </c>
    </row>
    <row r="16" spans="1:6" ht="15.75">
      <c r="A16" s="189"/>
      <c r="B16" s="15"/>
      <c r="C16" s="15"/>
      <c r="D16" s="15"/>
      <c r="E16" s="15"/>
      <c r="F16" s="15"/>
    </row>
    <row r="17" spans="1:6" ht="18.75">
      <c r="A17" s="222" t="s">
        <v>50</v>
      </c>
      <c r="B17" s="222"/>
      <c r="C17" s="222"/>
      <c r="D17" s="222"/>
      <c r="E17" s="222"/>
      <c r="F17" s="222"/>
    </row>
    <row r="18" spans="1:6" ht="15.75">
      <c r="A18" s="240" t="s">
        <v>91</v>
      </c>
      <c r="B18" s="240"/>
      <c r="C18" s="240"/>
      <c r="D18" s="240"/>
      <c r="E18" s="240"/>
      <c r="F18" s="240"/>
    </row>
    <row r="19" spans="1:6" ht="15.75">
      <c r="A19" s="35"/>
      <c r="B19" s="1"/>
      <c r="C19" s="1"/>
      <c r="D19" s="1"/>
      <c r="E19" s="1" t="s">
        <v>0</v>
      </c>
      <c r="F19" s="1"/>
    </row>
    <row r="20" spans="1:6" ht="15.75">
      <c r="A20" s="251" t="s">
        <v>51</v>
      </c>
      <c r="B20" s="242" t="s">
        <v>52</v>
      </c>
      <c r="C20" s="244" t="s">
        <v>53</v>
      </c>
      <c r="D20" s="244"/>
      <c r="E20" s="244"/>
      <c r="F20" s="1"/>
    </row>
    <row r="21" spans="1:6" ht="47.25">
      <c r="A21" s="252"/>
      <c r="B21" s="242"/>
      <c r="C21" s="190" t="s">
        <v>115</v>
      </c>
      <c r="D21" s="190" t="s">
        <v>116</v>
      </c>
      <c r="E21" s="190" t="s">
        <v>117</v>
      </c>
      <c r="F21" s="1"/>
    </row>
    <row r="22" spans="1:6" ht="47.25">
      <c r="A22" s="191" t="s">
        <v>327</v>
      </c>
      <c r="B22" s="18">
        <v>68</v>
      </c>
      <c r="C22" s="18"/>
      <c r="D22" s="18">
        <v>68</v>
      </c>
      <c r="E22" s="18"/>
      <c r="F22" s="1"/>
    </row>
    <row r="23" spans="1:6" ht="31.5">
      <c r="A23" s="191" t="s">
        <v>326</v>
      </c>
      <c r="B23" s="18">
        <v>116</v>
      </c>
      <c r="C23" s="18"/>
      <c r="D23" s="18">
        <v>116</v>
      </c>
      <c r="E23" s="18"/>
      <c r="F23" s="1"/>
    </row>
    <row r="24" spans="1:6" ht="15.75">
      <c r="A24" s="191"/>
      <c r="B24" s="18"/>
      <c r="C24" s="18"/>
      <c r="D24" s="18"/>
      <c r="E24" s="18"/>
      <c r="F24" s="1"/>
    </row>
    <row r="25" spans="1:6" ht="15.75">
      <c r="A25" s="191"/>
      <c r="B25" s="18"/>
      <c r="C25" s="18"/>
      <c r="D25" s="18"/>
      <c r="E25" s="18"/>
      <c r="F25" s="1"/>
    </row>
    <row r="26" spans="1:6" ht="15.75">
      <c r="A26" s="191" t="s">
        <v>1</v>
      </c>
      <c r="B26" s="18">
        <v>184</v>
      </c>
      <c r="C26" s="18"/>
      <c r="D26" s="18">
        <v>184</v>
      </c>
      <c r="E26" s="18"/>
      <c r="F26" s="1"/>
    </row>
    <row r="27" spans="1:6" ht="15.75">
      <c r="A27" s="1"/>
      <c r="B27" s="1"/>
      <c r="C27" s="1"/>
      <c r="D27" s="1"/>
      <c r="E27" s="1"/>
      <c r="F27" s="1"/>
    </row>
    <row r="28" spans="1:6" ht="15.75">
      <c r="A28" s="1"/>
      <c r="B28" s="1"/>
      <c r="C28" s="1"/>
      <c r="D28" s="1"/>
      <c r="E28" s="1"/>
      <c r="F28" s="1"/>
    </row>
    <row r="29" spans="1:6" ht="15.75">
      <c r="A29" s="1"/>
      <c r="B29" s="1"/>
      <c r="C29" s="1"/>
      <c r="D29" s="1"/>
      <c r="E29" s="1"/>
      <c r="F29" s="17" t="s">
        <v>54</v>
      </c>
    </row>
    <row r="30" spans="1:6" ht="15.75">
      <c r="A30" s="14"/>
      <c r="B30" s="1"/>
      <c r="C30" s="1"/>
      <c r="D30" s="1"/>
      <c r="E30" s="1"/>
      <c r="F30" s="1"/>
    </row>
    <row r="31" spans="1:6" ht="18.75">
      <c r="A31" s="222" t="s">
        <v>55</v>
      </c>
      <c r="B31" s="222"/>
      <c r="C31" s="222"/>
      <c r="D31" s="222"/>
      <c r="E31" s="222"/>
      <c r="F31" s="222"/>
    </row>
    <row r="32" spans="1:6" ht="15.75">
      <c r="A32" s="240" t="s">
        <v>92</v>
      </c>
      <c r="B32" s="240"/>
      <c r="C32" s="240"/>
      <c r="D32" s="240"/>
      <c r="E32" s="240"/>
      <c r="F32" s="240"/>
    </row>
    <row r="33" spans="1:6" ht="15.75">
      <c r="A33" s="24"/>
      <c r="B33" s="15"/>
      <c r="C33" s="15"/>
      <c r="D33" s="15"/>
      <c r="E33" s="15"/>
      <c r="F33" s="15"/>
    </row>
    <row r="34" spans="1:6" ht="12.75" customHeight="1">
      <c r="A34" s="251" t="s">
        <v>59</v>
      </c>
      <c r="B34" s="242" t="s">
        <v>56</v>
      </c>
      <c r="C34" s="242" t="s">
        <v>57</v>
      </c>
      <c r="D34" s="245" t="s">
        <v>53</v>
      </c>
      <c r="E34" s="246"/>
      <c r="F34" s="247"/>
    </row>
    <row r="35" spans="1:6" ht="12.75" customHeight="1">
      <c r="A35" s="253"/>
      <c r="B35" s="242"/>
      <c r="C35" s="242"/>
      <c r="D35" s="248"/>
      <c r="E35" s="249"/>
      <c r="F35" s="250"/>
    </row>
    <row r="36" spans="1:6" ht="47.25">
      <c r="A36" s="252"/>
      <c r="B36" s="242"/>
      <c r="C36" s="242"/>
      <c r="D36" s="190" t="s">
        <v>118</v>
      </c>
      <c r="E36" s="190" t="s">
        <v>119</v>
      </c>
      <c r="F36" s="190" t="s">
        <v>120</v>
      </c>
    </row>
    <row r="37" spans="1:6" ht="15.75">
      <c r="A37" s="191"/>
      <c r="B37" s="18"/>
      <c r="C37" s="18"/>
      <c r="D37" s="18"/>
      <c r="E37" s="18"/>
      <c r="F37" s="18"/>
    </row>
    <row r="38" spans="1:6" ht="15.75">
      <c r="A38" s="191"/>
      <c r="B38" s="18"/>
      <c r="C38" s="18"/>
      <c r="D38" s="18"/>
      <c r="E38" s="18"/>
      <c r="F38" s="18"/>
    </row>
    <row r="39" spans="1:6" ht="15.75">
      <c r="A39" s="191"/>
      <c r="B39" s="18"/>
      <c r="C39" s="18"/>
      <c r="D39" s="18"/>
      <c r="E39" s="18"/>
      <c r="F39" s="18"/>
    </row>
    <row r="40" spans="1:6" ht="15.75">
      <c r="A40" s="191"/>
      <c r="B40" s="18"/>
      <c r="C40" s="18"/>
      <c r="D40" s="18"/>
      <c r="E40" s="18"/>
      <c r="F40" s="18"/>
    </row>
    <row r="41" spans="1:6" ht="15.75">
      <c r="A41" s="191" t="s">
        <v>1</v>
      </c>
      <c r="B41" s="18">
        <f>SUM(B37:B40)</f>
        <v>0</v>
      </c>
      <c r="C41" s="18">
        <f>SUM(C37:C40)</f>
        <v>0</v>
      </c>
      <c r="D41" s="18">
        <f>SUM(D37:D40)</f>
        <v>0</v>
      </c>
      <c r="E41" s="18">
        <f>SUM(E37:E40)</f>
        <v>0</v>
      </c>
      <c r="F41" s="18">
        <f>SUM(F37:F40)</f>
        <v>0</v>
      </c>
    </row>
    <row r="42" spans="1:6" ht="15.75">
      <c r="A42" s="46"/>
      <c r="B42" s="46"/>
      <c r="C42" s="46"/>
      <c r="D42" s="46"/>
      <c r="E42" s="46"/>
      <c r="F42" s="46"/>
    </row>
    <row r="43" spans="1:6">
      <c r="A43" s="15"/>
      <c r="B43" s="15"/>
      <c r="C43" s="15"/>
      <c r="D43" s="15"/>
      <c r="E43" s="15"/>
      <c r="F43" s="15"/>
    </row>
    <row r="44" spans="1:6">
      <c r="A44" s="15"/>
      <c r="B44" s="15"/>
      <c r="C44" s="15"/>
      <c r="D44" s="15"/>
      <c r="E44" s="15"/>
      <c r="F44" s="15"/>
    </row>
  </sheetData>
  <sheetProtection password="DB7B" sheet="1" objects="1" scenarios="1"/>
  <mergeCells count="19">
    <mergeCell ref="D34:F35"/>
    <mergeCell ref="A32:F32"/>
    <mergeCell ref="A20:A21"/>
    <mergeCell ref="A34:A36"/>
    <mergeCell ref="B34:B36"/>
    <mergeCell ref="C34:C36"/>
    <mergeCell ref="A3:F3"/>
    <mergeCell ref="A17:F17"/>
    <mergeCell ref="A18:F18"/>
    <mergeCell ref="A31:F31"/>
    <mergeCell ref="A6:D6"/>
    <mergeCell ref="A7:D7"/>
    <mergeCell ref="A8:D8"/>
    <mergeCell ref="A9:D9"/>
    <mergeCell ref="A10:D10"/>
    <mergeCell ref="A11:D11"/>
    <mergeCell ref="A12:D12"/>
    <mergeCell ref="B20:B21"/>
    <mergeCell ref="C20:E20"/>
  </mergeCells>
  <phoneticPr fontId="5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>
    <oddHeader xml:space="preserve">&amp;L&amp;"Times New Roman,Félkövér"Mezőgazdasági Szakigazgatási Hivatal&amp;R10. oldal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17"/>
  <sheetViews>
    <sheetView showGridLines="0" view="pageLayout" topLeftCell="A97" zoomScaleNormal="80" workbookViewId="0">
      <selection activeCell="C87" sqref="C87"/>
    </sheetView>
  </sheetViews>
  <sheetFormatPr defaultRowHeight="12.75"/>
  <cols>
    <col min="1" max="1" width="54.140625" customWidth="1"/>
    <col min="2" max="2" width="12.7109375" customWidth="1"/>
    <col min="257" max="257" width="54.140625" customWidth="1"/>
    <col min="258" max="258" width="12.7109375" customWidth="1"/>
    <col min="513" max="513" width="54.140625" customWidth="1"/>
    <col min="514" max="514" width="12.7109375" customWidth="1"/>
    <col min="769" max="769" width="54.140625" customWidth="1"/>
    <col min="770" max="770" width="12.7109375" customWidth="1"/>
    <col min="1025" max="1025" width="54.140625" customWidth="1"/>
    <col min="1026" max="1026" width="12.7109375" customWidth="1"/>
    <col min="1281" max="1281" width="54.140625" customWidth="1"/>
    <col min="1282" max="1282" width="12.7109375" customWidth="1"/>
    <col min="1537" max="1537" width="54.140625" customWidth="1"/>
    <col min="1538" max="1538" width="12.7109375" customWidth="1"/>
    <col min="1793" max="1793" width="54.140625" customWidth="1"/>
    <col min="1794" max="1794" width="12.7109375" customWidth="1"/>
    <col min="2049" max="2049" width="54.140625" customWidth="1"/>
    <col min="2050" max="2050" width="12.7109375" customWidth="1"/>
    <col min="2305" max="2305" width="54.140625" customWidth="1"/>
    <col min="2306" max="2306" width="12.7109375" customWidth="1"/>
    <col min="2561" max="2561" width="54.140625" customWidth="1"/>
    <col min="2562" max="2562" width="12.7109375" customWidth="1"/>
    <col min="2817" max="2817" width="54.140625" customWidth="1"/>
    <col min="2818" max="2818" width="12.7109375" customWidth="1"/>
    <col min="3073" max="3073" width="54.140625" customWidth="1"/>
    <col min="3074" max="3074" width="12.7109375" customWidth="1"/>
    <col min="3329" max="3329" width="54.140625" customWidth="1"/>
    <col min="3330" max="3330" width="12.7109375" customWidth="1"/>
    <col min="3585" max="3585" width="54.140625" customWidth="1"/>
    <col min="3586" max="3586" width="12.7109375" customWidth="1"/>
    <col min="3841" max="3841" width="54.140625" customWidth="1"/>
    <col min="3842" max="3842" width="12.7109375" customWidth="1"/>
    <col min="4097" max="4097" width="54.140625" customWidth="1"/>
    <col min="4098" max="4098" width="12.7109375" customWidth="1"/>
    <col min="4353" max="4353" width="54.140625" customWidth="1"/>
    <col min="4354" max="4354" width="12.7109375" customWidth="1"/>
    <col min="4609" max="4609" width="54.140625" customWidth="1"/>
    <col min="4610" max="4610" width="12.7109375" customWidth="1"/>
    <col min="4865" max="4865" width="54.140625" customWidth="1"/>
    <col min="4866" max="4866" width="12.7109375" customWidth="1"/>
    <col min="5121" max="5121" width="54.140625" customWidth="1"/>
    <col min="5122" max="5122" width="12.7109375" customWidth="1"/>
    <col min="5377" max="5377" width="54.140625" customWidth="1"/>
    <col min="5378" max="5378" width="12.7109375" customWidth="1"/>
    <col min="5633" max="5633" width="54.140625" customWidth="1"/>
    <col min="5634" max="5634" width="12.7109375" customWidth="1"/>
    <col min="5889" max="5889" width="54.140625" customWidth="1"/>
    <col min="5890" max="5890" width="12.7109375" customWidth="1"/>
    <col min="6145" max="6145" width="54.140625" customWidth="1"/>
    <col min="6146" max="6146" width="12.7109375" customWidth="1"/>
    <col min="6401" max="6401" width="54.140625" customWidth="1"/>
    <col min="6402" max="6402" width="12.7109375" customWidth="1"/>
    <col min="6657" max="6657" width="54.140625" customWidth="1"/>
    <col min="6658" max="6658" width="12.7109375" customWidth="1"/>
    <col min="6913" max="6913" width="54.140625" customWidth="1"/>
    <col min="6914" max="6914" width="12.7109375" customWidth="1"/>
    <col min="7169" max="7169" width="54.140625" customWidth="1"/>
    <col min="7170" max="7170" width="12.7109375" customWidth="1"/>
    <col min="7425" max="7425" width="54.140625" customWidth="1"/>
    <col min="7426" max="7426" width="12.7109375" customWidth="1"/>
    <col min="7681" max="7681" width="54.140625" customWidth="1"/>
    <col min="7682" max="7682" width="12.7109375" customWidth="1"/>
    <col min="7937" max="7937" width="54.140625" customWidth="1"/>
    <col min="7938" max="7938" width="12.7109375" customWidth="1"/>
    <col min="8193" max="8193" width="54.140625" customWidth="1"/>
    <col min="8194" max="8194" width="12.7109375" customWidth="1"/>
    <col min="8449" max="8449" width="54.140625" customWidth="1"/>
    <col min="8450" max="8450" width="12.7109375" customWidth="1"/>
    <col min="8705" max="8705" width="54.140625" customWidth="1"/>
    <col min="8706" max="8706" width="12.7109375" customWidth="1"/>
    <col min="8961" max="8961" width="54.140625" customWidth="1"/>
    <col min="8962" max="8962" width="12.7109375" customWidth="1"/>
    <col min="9217" max="9217" width="54.140625" customWidth="1"/>
    <col min="9218" max="9218" width="12.7109375" customWidth="1"/>
    <col min="9473" max="9473" width="54.140625" customWidth="1"/>
    <col min="9474" max="9474" width="12.7109375" customWidth="1"/>
    <col min="9729" max="9729" width="54.140625" customWidth="1"/>
    <col min="9730" max="9730" width="12.7109375" customWidth="1"/>
    <col min="9985" max="9985" width="54.140625" customWidth="1"/>
    <col min="9986" max="9986" width="12.7109375" customWidth="1"/>
    <col min="10241" max="10241" width="54.140625" customWidth="1"/>
    <col min="10242" max="10242" width="12.7109375" customWidth="1"/>
    <col min="10497" max="10497" width="54.140625" customWidth="1"/>
    <col min="10498" max="10498" width="12.7109375" customWidth="1"/>
    <col min="10753" max="10753" width="54.140625" customWidth="1"/>
    <col min="10754" max="10754" width="12.7109375" customWidth="1"/>
    <col min="11009" max="11009" width="54.140625" customWidth="1"/>
    <col min="11010" max="11010" width="12.7109375" customWidth="1"/>
    <col min="11265" max="11265" width="54.140625" customWidth="1"/>
    <col min="11266" max="11266" width="12.7109375" customWidth="1"/>
    <col min="11521" max="11521" width="54.140625" customWidth="1"/>
    <col min="11522" max="11522" width="12.7109375" customWidth="1"/>
    <col min="11777" max="11777" width="54.140625" customWidth="1"/>
    <col min="11778" max="11778" width="12.7109375" customWidth="1"/>
    <col min="12033" max="12033" width="54.140625" customWidth="1"/>
    <col min="12034" max="12034" width="12.7109375" customWidth="1"/>
    <col min="12289" max="12289" width="54.140625" customWidth="1"/>
    <col min="12290" max="12290" width="12.7109375" customWidth="1"/>
    <col min="12545" max="12545" width="54.140625" customWidth="1"/>
    <col min="12546" max="12546" width="12.7109375" customWidth="1"/>
    <col min="12801" max="12801" width="54.140625" customWidth="1"/>
    <col min="12802" max="12802" width="12.7109375" customWidth="1"/>
    <col min="13057" max="13057" width="54.140625" customWidth="1"/>
    <col min="13058" max="13058" width="12.7109375" customWidth="1"/>
    <col min="13313" max="13313" width="54.140625" customWidth="1"/>
    <col min="13314" max="13314" width="12.7109375" customWidth="1"/>
    <col min="13569" max="13569" width="54.140625" customWidth="1"/>
    <col min="13570" max="13570" width="12.7109375" customWidth="1"/>
    <col min="13825" max="13825" width="54.140625" customWidth="1"/>
    <col min="13826" max="13826" width="12.7109375" customWidth="1"/>
    <col min="14081" max="14081" width="54.140625" customWidth="1"/>
    <col min="14082" max="14082" width="12.7109375" customWidth="1"/>
    <col min="14337" max="14337" width="54.140625" customWidth="1"/>
    <col min="14338" max="14338" width="12.7109375" customWidth="1"/>
    <col min="14593" max="14593" width="54.140625" customWidth="1"/>
    <col min="14594" max="14594" width="12.7109375" customWidth="1"/>
    <col min="14849" max="14849" width="54.140625" customWidth="1"/>
    <col min="14850" max="14850" width="12.7109375" customWidth="1"/>
    <col min="15105" max="15105" width="54.140625" customWidth="1"/>
    <col min="15106" max="15106" width="12.7109375" customWidth="1"/>
    <col min="15361" max="15361" width="54.140625" customWidth="1"/>
    <col min="15362" max="15362" width="12.7109375" customWidth="1"/>
    <col min="15617" max="15617" width="54.140625" customWidth="1"/>
    <col min="15618" max="15618" width="12.7109375" customWidth="1"/>
    <col min="15873" max="15873" width="54.140625" customWidth="1"/>
    <col min="15874" max="15874" width="12.7109375" customWidth="1"/>
    <col min="16129" max="16129" width="54.140625" customWidth="1"/>
    <col min="16130" max="16130" width="12.7109375" customWidth="1"/>
  </cols>
  <sheetData>
    <row r="1" spans="1:3">
      <c r="C1" s="172" t="s">
        <v>324</v>
      </c>
    </row>
    <row r="2" spans="1:3" ht="15.75">
      <c r="A2" s="256" t="s">
        <v>54</v>
      </c>
      <c r="B2" s="256"/>
    </row>
    <row r="3" spans="1:3" ht="12.75" customHeight="1">
      <c r="A3" s="8"/>
    </row>
    <row r="4" spans="1:3" ht="18" customHeight="1">
      <c r="A4" s="257" t="s">
        <v>60</v>
      </c>
      <c r="B4" s="257"/>
    </row>
    <row r="5" spans="1:3" ht="15.75" customHeight="1">
      <c r="A5" s="257"/>
      <c r="B5" s="257"/>
    </row>
    <row r="6" spans="1:3" ht="15.75">
      <c r="A6" s="239" t="s">
        <v>107</v>
      </c>
      <c r="B6" s="239"/>
    </row>
    <row r="7" spans="1:3" ht="15.75">
      <c r="A7" s="258" t="s">
        <v>177</v>
      </c>
      <c r="B7" s="258"/>
    </row>
    <row r="8" spans="1:3" ht="15.75">
      <c r="A8" s="8"/>
      <c r="B8" s="17" t="s">
        <v>0</v>
      </c>
    </row>
    <row r="9" spans="1:3" ht="31.5">
      <c r="A9" s="76" t="s">
        <v>61</v>
      </c>
      <c r="B9" s="76" t="s">
        <v>62</v>
      </c>
    </row>
    <row r="10" spans="1:3" ht="15.75">
      <c r="A10" s="254" t="s">
        <v>178</v>
      </c>
      <c r="B10" s="255"/>
    </row>
    <row r="11" spans="1:3" ht="15.75">
      <c r="A11" s="119" t="s">
        <v>179</v>
      </c>
      <c r="B11" s="32">
        <v>9693</v>
      </c>
    </row>
    <row r="12" spans="1:3" ht="15.75">
      <c r="A12" s="119" t="s">
        <v>180</v>
      </c>
      <c r="B12" s="32">
        <v>22500</v>
      </c>
    </row>
    <row r="13" spans="1:3" ht="15.75">
      <c r="A13" s="119" t="s">
        <v>181</v>
      </c>
      <c r="B13" s="32">
        <v>379</v>
      </c>
    </row>
    <row r="14" spans="1:3" ht="15.75">
      <c r="A14" s="119" t="s">
        <v>182</v>
      </c>
      <c r="B14" s="32">
        <v>497</v>
      </c>
    </row>
    <row r="15" spans="1:3" ht="15.75">
      <c r="A15" s="119" t="s">
        <v>183</v>
      </c>
      <c r="B15" s="32">
        <v>1106</v>
      </c>
    </row>
    <row r="16" spans="1:3" ht="15.75">
      <c r="A16" s="119" t="s">
        <v>184</v>
      </c>
      <c r="B16" s="32">
        <v>7769</v>
      </c>
    </row>
    <row r="17" spans="1:2" ht="15.75">
      <c r="A17" s="119" t="s">
        <v>185</v>
      </c>
      <c r="B17" s="32">
        <v>38083</v>
      </c>
    </row>
    <row r="18" spans="1:2" ht="15.75">
      <c r="A18" s="119" t="s">
        <v>186</v>
      </c>
      <c r="B18" s="32">
        <v>355</v>
      </c>
    </row>
    <row r="19" spans="1:2" ht="15.75">
      <c r="A19" s="254" t="s">
        <v>187</v>
      </c>
      <c r="B19" s="255"/>
    </row>
    <row r="20" spans="1:2" ht="15.75">
      <c r="A20" s="119" t="s">
        <v>188</v>
      </c>
      <c r="B20" s="32">
        <v>133</v>
      </c>
    </row>
    <row r="21" spans="1:2" ht="15.75">
      <c r="A21" s="119" t="s">
        <v>189</v>
      </c>
      <c r="B21" s="32">
        <v>1916</v>
      </c>
    </row>
    <row r="22" spans="1:2" ht="15.75">
      <c r="A22" s="119" t="s">
        <v>190</v>
      </c>
      <c r="B22" s="32">
        <v>463</v>
      </c>
    </row>
    <row r="23" spans="1:2" ht="15.75">
      <c r="A23" s="119" t="s">
        <v>191</v>
      </c>
      <c r="B23" s="32">
        <v>579</v>
      </c>
    </row>
    <row r="24" spans="1:2" ht="15.75">
      <c r="A24" s="254" t="s">
        <v>192</v>
      </c>
      <c r="B24" s="255"/>
    </row>
    <row r="25" spans="1:2" ht="15.75">
      <c r="A25" s="119" t="s">
        <v>193</v>
      </c>
      <c r="B25" s="32">
        <v>333</v>
      </c>
    </row>
    <row r="26" spans="1:2" ht="15.75">
      <c r="A26" s="119" t="s">
        <v>194</v>
      </c>
      <c r="B26" s="32">
        <v>717</v>
      </c>
    </row>
    <row r="27" spans="1:2" ht="15.75">
      <c r="A27" s="119" t="s">
        <v>195</v>
      </c>
      <c r="B27" s="32">
        <v>2459</v>
      </c>
    </row>
    <row r="28" spans="1:2" ht="15.75">
      <c r="A28" s="119" t="s">
        <v>196</v>
      </c>
      <c r="B28" s="32">
        <v>610</v>
      </c>
    </row>
    <row r="29" spans="1:2" ht="15.75">
      <c r="A29" s="119" t="s">
        <v>197</v>
      </c>
      <c r="B29" s="32">
        <v>2000</v>
      </c>
    </row>
    <row r="30" spans="1:2" ht="37.5" customHeight="1">
      <c r="A30" s="120" t="s">
        <v>198</v>
      </c>
      <c r="B30" s="32">
        <v>1749</v>
      </c>
    </row>
    <row r="31" spans="1:2" ht="15.75">
      <c r="A31" s="119" t="s">
        <v>199</v>
      </c>
      <c r="B31" s="32">
        <v>213</v>
      </c>
    </row>
    <row r="32" spans="1:2" ht="15.75">
      <c r="A32" s="119" t="s">
        <v>200</v>
      </c>
      <c r="B32" s="32">
        <v>3576</v>
      </c>
    </row>
    <row r="33" spans="1:3" ht="15.75">
      <c r="A33" s="254" t="s">
        <v>201</v>
      </c>
      <c r="B33" s="255"/>
    </row>
    <row r="34" spans="1:3" ht="15.75">
      <c r="A34" s="119" t="s">
        <v>202</v>
      </c>
      <c r="B34" s="32">
        <v>141</v>
      </c>
    </row>
    <row r="35" spans="1:3" ht="15.75">
      <c r="A35" s="119" t="s">
        <v>203</v>
      </c>
      <c r="B35" s="32">
        <v>3878</v>
      </c>
    </row>
    <row r="36" spans="1:3" ht="15.75">
      <c r="A36" s="119" t="s">
        <v>204</v>
      </c>
      <c r="B36" s="32">
        <v>2650</v>
      </c>
    </row>
    <row r="37" spans="1:3" ht="15.75">
      <c r="A37" s="119" t="s">
        <v>205</v>
      </c>
      <c r="B37" s="32">
        <v>620</v>
      </c>
    </row>
    <row r="38" spans="1:3" ht="15.75">
      <c r="A38" s="119" t="s">
        <v>206</v>
      </c>
      <c r="B38" s="32">
        <v>298</v>
      </c>
    </row>
    <row r="39" spans="1:3" ht="15.75">
      <c r="A39" s="119" t="s">
        <v>207</v>
      </c>
      <c r="B39" s="32">
        <v>198</v>
      </c>
    </row>
    <row r="40" spans="1:3" ht="15.75">
      <c r="A40" s="119" t="s">
        <v>208</v>
      </c>
      <c r="B40" s="32">
        <v>414</v>
      </c>
    </row>
    <row r="41" spans="1:3" ht="15.75">
      <c r="A41" s="254" t="s">
        <v>209</v>
      </c>
      <c r="B41" s="255"/>
    </row>
    <row r="42" spans="1:3" ht="15.75">
      <c r="A42" s="119" t="s">
        <v>210</v>
      </c>
      <c r="B42" s="32">
        <v>137</v>
      </c>
    </row>
    <row r="43" spans="1:3" ht="15.75">
      <c r="A43" s="173" t="s">
        <v>211</v>
      </c>
      <c r="B43" s="174">
        <v>2037</v>
      </c>
    </row>
    <row r="44" spans="1:3" ht="15.75">
      <c r="A44" s="175"/>
      <c r="B44" s="176"/>
      <c r="C44" s="172" t="s">
        <v>399</v>
      </c>
    </row>
    <row r="45" spans="1:3" ht="15.75">
      <c r="A45" s="119" t="s">
        <v>212</v>
      </c>
      <c r="B45" s="32">
        <v>312</v>
      </c>
    </row>
    <row r="46" spans="1:3" ht="15.75">
      <c r="A46" s="119" t="s">
        <v>213</v>
      </c>
      <c r="B46" s="32">
        <v>330</v>
      </c>
    </row>
    <row r="47" spans="1:3" ht="15.75">
      <c r="A47" s="119" t="s">
        <v>214</v>
      </c>
      <c r="B47" s="32">
        <v>330</v>
      </c>
    </row>
    <row r="48" spans="1:3" ht="15.75">
      <c r="A48" s="119" t="s">
        <v>215</v>
      </c>
      <c r="B48" s="32">
        <v>108</v>
      </c>
    </row>
    <row r="49" spans="1:2" ht="15.75">
      <c r="A49" s="119" t="s">
        <v>216</v>
      </c>
      <c r="B49" s="32">
        <v>379</v>
      </c>
    </row>
    <row r="50" spans="1:2" ht="15.75">
      <c r="A50" s="119" t="s">
        <v>217</v>
      </c>
      <c r="B50" s="32">
        <v>194</v>
      </c>
    </row>
    <row r="51" spans="1:2" ht="15.75">
      <c r="A51" s="254" t="s">
        <v>218</v>
      </c>
      <c r="B51" s="255"/>
    </row>
    <row r="52" spans="1:2" s="121" customFormat="1" ht="31.5" customHeight="1">
      <c r="A52" s="120" t="s">
        <v>219</v>
      </c>
      <c r="B52" s="32">
        <v>169</v>
      </c>
    </row>
    <row r="53" spans="1:2" ht="15.75">
      <c r="A53" s="119" t="s">
        <v>220</v>
      </c>
      <c r="B53" s="32">
        <v>222</v>
      </c>
    </row>
    <row r="54" spans="1:2" ht="15.75">
      <c r="A54" s="119" t="s">
        <v>221</v>
      </c>
      <c r="B54" s="32">
        <v>770</v>
      </c>
    </row>
    <row r="55" spans="1:2" ht="15.75">
      <c r="A55" s="119" t="s">
        <v>222</v>
      </c>
      <c r="B55" s="32">
        <v>168</v>
      </c>
    </row>
    <row r="56" spans="1:2" ht="15.75">
      <c r="A56" s="119" t="s">
        <v>223</v>
      </c>
      <c r="B56" s="32">
        <v>284</v>
      </c>
    </row>
    <row r="57" spans="1:2" ht="15.75">
      <c r="A57" s="119" t="s">
        <v>224</v>
      </c>
      <c r="B57" s="32">
        <v>685</v>
      </c>
    </row>
    <row r="58" spans="1:2" ht="15.75">
      <c r="A58" s="254" t="s">
        <v>225</v>
      </c>
      <c r="B58" s="255"/>
    </row>
    <row r="59" spans="1:2" ht="15.75">
      <c r="A59" s="119" t="s">
        <v>226</v>
      </c>
      <c r="B59" s="32">
        <v>100</v>
      </c>
    </row>
    <row r="60" spans="1:2" ht="15.75">
      <c r="A60" s="119" t="s">
        <v>227</v>
      </c>
      <c r="B60" s="32">
        <v>183</v>
      </c>
    </row>
    <row r="61" spans="1:2" ht="15.75">
      <c r="A61" s="119" t="s">
        <v>228</v>
      </c>
      <c r="B61" s="32">
        <v>348</v>
      </c>
    </row>
    <row r="62" spans="1:2" ht="15.75">
      <c r="A62" s="119" t="s">
        <v>229</v>
      </c>
      <c r="B62" s="32">
        <v>697</v>
      </c>
    </row>
    <row r="63" spans="1:2" ht="15.75">
      <c r="A63" s="254" t="s">
        <v>230</v>
      </c>
      <c r="B63" s="255"/>
    </row>
    <row r="64" spans="1:2" ht="15.75">
      <c r="A64" s="119" t="s">
        <v>231</v>
      </c>
      <c r="B64" s="32">
        <v>103</v>
      </c>
    </row>
    <row r="65" spans="1:2" ht="15.75">
      <c r="A65" s="254" t="s">
        <v>232</v>
      </c>
      <c r="B65" s="255"/>
    </row>
    <row r="66" spans="1:2" ht="15.75">
      <c r="A66" s="119" t="s">
        <v>233</v>
      </c>
      <c r="B66" s="32">
        <v>875</v>
      </c>
    </row>
    <row r="67" spans="1:2" ht="15.75">
      <c r="A67" s="119" t="s">
        <v>234</v>
      </c>
      <c r="B67" s="32">
        <v>489</v>
      </c>
    </row>
    <row r="68" spans="1:2" ht="15.75">
      <c r="A68" s="119" t="s">
        <v>235</v>
      </c>
      <c r="B68" s="32">
        <v>1390</v>
      </c>
    </row>
    <row r="69" spans="1:2" ht="15.75">
      <c r="A69" s="119" t="s">
        <v>236</v>
      </c>
      <c r="B69" s="32">
        <v>444</v>
      </c>
    </row>
    <row r="70" spans="1:2" ht="15.75">
      <c r="A70" s="254" t="s">
        <v>237</v>
      </c>
      <c r="B70" s="255"/>
    </row>
    <row r="71" spans="1:2" ht="15.75">
      <c r="A71" s="119" t="s">
        <v>238</v>
      </c>
      <c r="B71" s="32">
        <v>78</v>
      </c>
    </row>
    <row r="72" spans="1:2" ht="36" customHeight="1">
      <c r="A72" s="120" t="s">
        <v>239</v>
      </c>
      <c r="B72" s="32">
        <v>1300</v>
      </c>
    </row>
    <row r="73" spans="1:2" ht="15.75">
      <c r="A73" s="119" t="s">
        <v>240</v>
      </c>
      <c r="B73" s="32">
        <v>2375</v>
      </c>
    </row>
    <row r="74" spans="1:2" ht="15.75">
      <c r="A74" s="119" t="s">
        <v>241</v>
      </c>
      <c r="B74" s="32">
        <v>7125</v>
      </c>
    </row>
    <row r="75" spans="1:2" ht="15.75">
      <c r="A75" s="254" t="s">
        <v>242</v>
      </c>
      <c r="B75" s="255"/>
    </row>
    <row r="76" spans="1:2" ht="15.75">
      <c r="A76" s="119" t="s">
        <v>243</v>
      </c>
      <c r="B76" s="32">
        <v>162</v>
      </c>
    </row>
    <row r="77" spans="1:2" ht="15.75">
      <c r="A77" s="119" t="s">
        <v>244</v>
      </c>
      <c r="B77" s="32">
        <v>218</v>
      </c>
    </row>
    <row r="78" spans="1:2" ht="15.75">
      <c r="A78" s="119" t="s">
        <v>245</v>
      </c>
      <c r="B78" s="32">
        <v>524</v>
      </c>
    </row>
    <row r="79" spans="1:2" ht="15.75">
      <c r="A79" s="254" t="s">
        <v>246</v>
      </c>
      <c r="B79" s="255"/>
    </row>
    <row r="80" spans="1:2" ht="15.75">
      <c r="A80" s="119" t="s">
        <v>247</v>
      </c>
      <c r="B80" s="32">
        <v>598</v>
      </c>
    </row>
    <row r="81" spans="1:3" ht="15.75">
      <c r="A81" s="119" t="s">
        <v>248</v>
      </c>
      <c r="B81" s="32">
        <v>123</v>
      </c>
    </row>
    <row r="82" spans="1:3" ht="15.75">
      <c r="A82" s="119" t="s">
        <v>249</v>
      </c>
      <c r="B82" s="32">
        <v>120</v>
      </c>
    </row>
    <row r="83" spans="1:3" ht="15.75">
      <c r="A83" s="254" t="s">
        <v>250</v>
      </c>
      <c r="B83" s="255"/>
    </row>
    <row r="84" spans="1:3" ht="15.75">
      <c r="A84" s="119" t="s">
        <v>251</v>
      </c>
      <c r="B84" s="32">
        <v>2400</v>
      </c>
    </row>
    <row r="85" spans="1:3" ht="33" customHeight="1">
      <c r="A85" s="177" t="s">
        <v>252</v>
      </c>
      <c r="B85" s="174">
        <v>484</v>
      </c>
    </row>
    <row r="86" spans="1:3" ht="33" customHeight="1">
      <c r="A86" s="178"/>
      <c r="B86" s="176"/>
      <c r="C86" s="172" t="s">
        <v>400</v>
      </c>
    </row>
    <row r="87" spans="1:3" ht="33" customHeight="1">
      <c r="A87" s="178"/>
      <c r="B87" s="176"/>
    </row>
    <row r="88" spans="1:3" ht="15.75">
      <c r="A88" s="119" t="s">
        <v>253</v>
      </c>
      <c r="B88" s="32">
        <v>423</v>
      </c>
    </row>
    <row r="89" spans="1:3" ht="15.75">
      <c r="A89" s="119" t="s">
        <v>254</v>
      </c>
      <c r="B89" s="32">
        <v>564</v>
      </c>
    </row>
    <row r="90" spans="1:3" ht="15.75">
      <c r="A90" s="119" t="s">
        <v>255</v>
      </c>
      <c r="B90" s="32">
        <v>214</v>
      </c>
    </row>
    <row r="91" spans="1:3" ht="37.5" customHeight="1">
      <c r="A91" s="120" t="s">
        <v>256</v>
      </c>
      <c r="B91" s="32">
        <v>511</v>
      </c>
    </row>
    <row r="92" spans="1:3" ht="15.75">
      <c r="A92" s="119" t="s">
        <v>257</v>
      </c>
      <c r="B92" s="32">
        <v>1127</v>
      </c>
    </row>
    <row r="93" spans="1:3" ht="15.75">
      <c r="A93" s="254" t="s">
        <v>258</v>
      </c>
      <c r="B93" s="255"/>
    </row>
    <row r="94" spans="1:3" ht="15.75">
      <c r="A94" s="119" t="s">
        <v>259</v>
      </c>
      <c r="B94" s="32">
        <v>1127</v>
      </c>
    </row>
    <row r="95" spans="1:3" ht="15.75">
      <c r="A95" s="119" t="s">
        <v>260</v>
      </c>
      <c r="B95" s="32">
        <v>8614</v>
      </c>
    </row>
    <row r="96" spans="1:3" ht="15.75">
      <c r="A96" s="119" t="s">
        <v>261</v>
      </c>
      <c r="B96" s="32">
        <v>499</v>
      </c>
    </row>
    <row r="97" spans="1:2" ht="15.75">
      <c r="A97" s="119" t="s">
        <v>262</v>
      </c>
      <c r="B97" s="32">
        <v>8614</v>
      </c>
    </row>
    <row r="98" spans="1:2" ht="15.75">
      <c r="A98" s="119" t="s">
        <v>263</v>
      </c>
      <c r="B98" s="32">
        <v>469</v>
      </c>
    </row>
    <row r="99" spans="1:2" ht="15.75">
      <c r="A99" s="119" t="s">
        <v>264</v>
      </c>
      <c r="B99" s="32">
        <v>2239</v>
      </c>
    </row>
    <row r="100" spans="1:2" ht="15.75">
      <c r="A100" s="254" t="s">
        <v>265</v>
      </c>
      <c r="B100" s="255"/>
    </row>
    <row r="101" spans="1:2" ht="15.75">
      <c r="A101" s="119" t="s">
        <v>266</v>
      </c>
      <c r="B101" s="32">
        <v>28503</v>
      </c>
    </row>
    <row r="102" spans="1:2" ht="15.75">
      <c r="A102" s="119" t="s">
        <v>267</v>
      </c>
      <c r="B102" s="32">
        <v>16053</v>
      </c>
    </row>
    <row r="103" spans="1:2" ht="15.75">
      <c r="A103" s="119" t="s">
        <v>268</v>
      </c>
      <c r="B103" s="32">
        <v>5445</v>
      </c>
    </row>
    <row r="104" spans="1:2" ht="15.75">
      <c r="A104" s="119" t="s">
        <v>269</v>
      </c>
      <c r="B104" s="32">
        <v>396</v>
      </c>
    </row>
    <row r="105" spans="1:2" ht="15.75">
      <c r="A105" s="119" t="s">
        <v>270</v>
      </c>
      <c r="B105" s="32">
        <v>56063</v>
      </c>
    </row>
    <row r="106" spans="1:2" ht="15.75">
      <c r="A106" s="119" t="s">
        <v>271</v>
      </c>
      <c r="B106" s="32">
        <v>12101</v>
      </c>
    </row>
    <row r="107" spans="1:2" ht="15.75">
      <c r="A107" s="119" t="s">
        <v>272</v>
      </c>
      <c r="B107" s="32">
        <v>7169</v>
      </c>
    </row>
    <row r="108" spans="1:2" ht="15.75">
      <c r="A108" s="119" t="s">
        <v>273</v>
      </c>
      <c r="B108" s="32">
        <v>130812</v>
      </c>
    </row>
    <row r="109" spans="1:2" ht="36" customHeight="1">
      <c r="A109" s="120" t="s">
        <v>274</v>
      </c>
      <c r="B109" s="32">
        <v>2804</v>
      </c>
    </row>
    <row r="110" spans="1:2" ht="33.75" customHeight="1">
      <c r="A110" s="120" t="s">
        <v>275</v>
      </c>
      <c r="B110" s="32">
        <v>18134</v>
      </c>
    </row>
    <row r="111" spans="1:2" ht="15.75">
      <c r="A111" s="119" t="s">
        <v>276</v>
      </c>
      <c r="B111" s="32">
        <v>18985</v>
      </c>
    </row>
    <row r="112" spans="1:2" ht="15.75">
      <c r="A112" s="119" t="s">
        <v>277</v>
      </c>
      <c r="B112" s="32">
        <v>5990</v>
      </c>
    </row>
    <row r="113" spans="1:3" ht="15.75">
      <c r="A113" s="119" t="s">
        <v>278</v>
      </c>
      <c r="B113" s="32">
        <v>32984</v>
      </c>
    </row>
    <row r="114" spans="1:3" ht="15.75">
      <c r="A114" s="254"/>
      <c r="B114" s="255"/>
    </row>
    <row r="115" spans="1:3" ht="15.75">
      <c r="A115" s="119" t="s">
        <v>279</v>
      </c>
      <c r="B115" s="32">
        <v>1046</v>
      </c>
    </row>
    <row r="116" spans="1:3" ht="15.75">
      <c r="A116" s="37" t="s">
        <v>63</v>
      </c>
      <c r="B116" s="122">
        <f>SUM(B10:B115)</f>
        <v>490476</v>
      </c>
    </row>
    <row r="117" spans="1:3" ht="15.75">
      <c r="A117" s="38"/>
      <c r="B117" s="38"/>
      <c r="C117" s="38"/>
    </row>
  </sheetData>
  <sheetProtection password="DB7B" sheet="1" objects="1" scenarios="1"/>
  <mergeCells count="20">
    <mergeCell ref="A10:B10"/>
    <mergeCell ref="A6:B6"/>
    <mergeCell ref="A2:B2"/>
    <mergeCell ref="A4:B5"/>
    <mergeCell ref="A7:B7"/>
    <mergeCell ref="A19:B19"/>
    <mergeCell ref="A24:B24"/>
    <mergeCell ref="A33:B33"/>
    <mergeCell ref="A41:B41"/>
    <mergeCell ref="A51:B51"/>
    <mergeCell ref="A58:B58"/>
    <mergeCell ref="A63:B63"/>
    <mergeCell ref="A65:B65"/>
    <mergeCell ref="A70:B70"/>
    <mergeCell ref="A75:B75"/>
    <mergeCell ref="A79:B79"/>
    <mergeCell ref="A83:B83"/>
    <mergeCell ref="A93:B93"/>
    <mergeCell ref="A100:B100"/>
    <mergeCell ref="A114:B114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&amp;L&amp;"Times New Roman,Félkövér"Mezőgazdaság i Szakigazgatási Hivatal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Layout" topLeftCell="A13" zoomScaleNormal="70" workbookViewId="0">
      <selection activeCell="F7" sqref="F7"/>
    </sheetView>
  </sheetViews>
  <sheetFormatPr defaultRowHeight="12.75"/>
  <cols>
    <col min="1" max="1" width="38.7109375" customWidth="1"/>
    <col min="2" max="3" width="10" customWidth="1"/>
    <col min="4" max="4" width="14.7109375" customWidth="1"/>
    <col min="257" max="257" width="38.7109375" customWidth="1"/>
    <col min="258" max="259" width="10" customWidth="1"/>
    <col min="260" max="260" width="14.7109375" customWidth="1"/>
    <col min="513" max="513" width="38.7109375" customWidth="1"/>
    <col min="514" max="515" width="10" customWidth="1"/>
    <col min="516" max="516" width="14.7109375" customWidth="1"/>
    <col min="769" max="769" width="38.7109375" customWidth="1"/>
    <col min="770" max="771" width="10" customWidth="1"/>
    <col min="772" max="772" width="14.7109375" customWidth="1"/>
    <col min="1025" max="1025" width="38.7109375" customWidth="1"/>
    <col min="1026" max="1027" width="10" customWidth="1"/>
    <col min="1028" max="1028" width="14.7109375" customWidth="1"/>
    <col min="1281" max="1281" width="38.7109375" customWidth="1"/>
    <col min="1282" max="1283" width="10" customWidth="1"/>
    <col min="1284" max="1284" width="14.7109375" customWidth="1"/>
    <col min="1537" max="1537" width="38.7109375" customWidth="1"/>
    <col min="1538" max="1539" width="10" customWidth="1"/>
    <col min="1540" max="1540" width="14.7109375" customWidth="1"/>
    <col min="1793" max="1793" width="38.7109375" customWidth="1"/>
    <col min="1794" max="1795" width="10" customWidth="1"/>
    <col min="1796" max="1796" width="14.7109375" customWidth="1"/>
    <col min="2049" max="2049" width="38.7109375" customWidth="1"/>
    <col min="2050" max="2051" width="10" customWidth="1"/>
    <col min="2052" max="2052" width="14.7109375" customWidth="1"/>
    <col min="2305" max="2305" width="38.7109375" customWidth="1"/>
    <col min="2306" max="2307" width="10" customWidth="1"/>
    <col min="2308" max="2308" width="14.7109375" customWidth="1"/>
    <col min="2561" max="2561" width="38.7109375" customWidth="1"/>
    <col min="2562" max="2563" width="10" customWidth="1"/>
    <col min="2564" max="2564" width="14.7109375" customWidth="1"/>
    <col min="2817" max="2817" width="38.7109375" customWidth="1"/>
    <col min="2818" max="2819" width="10" customWidth="1"/>
    <col min="2820" max="2820" width="14.7109375" customWidth="1"/>
    <col min="3073" max="3073" width="38.7109375" customWidth="1"/>
    <col min="3074" max="3075" width="10" customWidth="1"/>
    <col min="3076" max="3076" width="14.7109375" customWidth="1"/>
    <col min="3329" max="3329" width="38.7109375" customWidth="1"/>
    <col min="3330" max="3331" width="10" customWidth="1"/>
    <col min="3332" max="3332" width="14.7109375" customWidth="1"/>
    <col min="3585" max="3585" width="38.7109375" customWidth="1"/>
    <col min="3586" max="3587" width="10" customWidth="1"/>
    <col min="3588" max="3588" width="14.7109375" customWidth="1"/>
    <col min="3841" max="3841" width="38.7109375" customWidth="1"/>
    <col min="3842" max="3843" width="10" customWidth="1"/>
    <col min="3844" max="3844" width="14.7109375" customWidth="1"/>
    <col min="4097" max="4097" width="38.7109375" customWidth="1"/>
    <col min="4098" max="4099" width="10" customWidth="1"/>
    <col min="4100" max="4100" width="14.7109375" customWidth="1"/>
    <col min="4353" max="4353" width="38.7109375" customWidth="1"/>
    <col min="4354" max="4355" width="10" customWidth="1"/>
    <col min="4356" max="4356" width="14.7109375" customWidth="1"/>
    <col min="4609" max="4609" width="38.7109375" customWidth="1"/>
    <col min="4610" max="4611" width="10" customWidth="1"/>
    <col min="4612" max="4612" width="14.7109375" customWidth="1"/>
    <col min="4865" max="4865" width="38.7109375" customWidth="1"/>
    <col min="4866" max="4867" width="10" customWidth="1"/>
    <col min="4868" max="4868" width="14.7109375" customWidth="1"/>
    <col min="5121" max="5121" width="38.7109375" customWidth="1"/>
    <col min="5122" max="5123" width="10" customWidth="1"/>
    <col min="5124" max="5124" width="14.7109375" customWidth="1"/>
    <col min="5377" max="5377" width="38.7109375" customWidth="1"/>
    <col min="5378" max="5379" width="10" customWidth="1"/>
    <col min="5380" max="5380" width="14.7109375" customWidth="1"/>
    <col min="5633" max="5633" width="38.7109375" customWidth="1"/>
    <col min="5634" max="5635" width="10" customWidth="1"/>
    <col min="5636" max="5636" width="14.7109375" customWidth="1"/>
    <col min="5889" max="5889" width="38.7109375" customWidth="1"/>
    <col min="5890" max="5891" width="10" customWidth="1"/>
    <col min="5892" max="5892" width="14.7109375" customWidth="1"/>
    <col min="6145" max="6145" width="38.7109375" customWidth="1"/>
    <col min="6146" max="6147" width="10" customWidth="1"/>
    <col min="6148" max="6148" width="14.7109375" customWidth="1"/>
    <col min="6401" max="6401" width="38.7109375" customWidth="1"/>
    <col min="6402" max="6403" width="10" customWidth="1"/>
    <col min="6404" max="6404" width="14.7109375" customWidth="1"/>
    <col min="6657" max="6657" width="38.7109375" customWidth="1"/>
    <col min="6658" max="6659" width="10" customWidth="1"/>
    <col min="6660" max="6660" width="14.7109375" customWidth="1"/>
    <col min="6913" max="6913" width="38.7109375" customWidth="1"/>
    <col min="6914" max="6915" width="10" customWidth="1"/>
    <col min="6916" max="6916" width="14.7109375" customWidth="1"/>
    <col min="7169" max="7169" width="38.7109375" customWidth="1"/>
    <col min="7170" max="7171" width="10" customWidth="1"/>
    <col min="7172" max="7172" width="14.7109375" customWidth="1"/>
    <col min="7425" max="7425" width="38.7109375" customWidth="1"/>
    <col min="7426" max="7427" width="10" customWidth="1"/>
    <col min="7428" max="7428" width="14.7109375" customWidth="1"/>
    <col min="7681" max="7681" width="38.7109375" customWidth="1"/>
    <col min="7682" max="7683" width="10" customWidth="1"/>
    <col min="7684" max="7684" width="14.7109375" customWidth="1"/>
    <col min="7937" max="7937" width="38.7109375" customWidth="1"/>
    <col min="7938" max="7939" width="10" customWidth="1"/>
    <col min="7940" max="7940" width="14.7109375" customWidth="1"/>
    <col min="8193" max="8193" width="38.7109375" customWidth="1"/>
    <col min="8194" max="8195" width="10" customWidth="1"/>
    <col min="8196" max="8196" width="14.7109375" customWidth="1"/>
    <col min="8449" max="8449" width="38.7109375" customWidth="1"/>
    <col min="8450" max="8451" width="10" customWidth="1"/>
    <col min="8452" max="8452" width="14.7109375" customWidth="1"/>
    <col min="8705" max="8705" width="38.7109375" customWidth="1"/>
    <col min="8706" max="8707" width="10" customWidth="1"/>
    <col min="8708" max="8708" width="14.7109375" customWidth="1"/>
    <col min="8961" max="8961" width="38.7109375" customWidth="1"/>
    <col min="8962" max="8963" width="10" customWidth="1"/>
    <col min="8964" max="8964" width="14.7109375" customWidth="1"/>
    <col min="9217" max="9217" width="38.7109375" customWidth="1"/>
    <col min="9218" max="9219" width="10" customWidth="1"/>
    <col min="9220" max="9220" width="14.7109375" customWidth="1"/>
    <col min="9473" max="9473" width="38.7109375" customWidth="1"/>
    <col min="9474" max="9475" width="10" customWidth="1"/>
    <col min="9476" max="9476" width="14.7109375" customWidth="1"/>
    <col min="9729" max="9729" width="38.7109375" customWidth="1"/>
    <col min="9730" max="9731" width="10" customWidth="1"/>
    <col min="9732" max="9732" width="14.7109375" customWidth="1"/>
    <col min="9985" max="9985" width="38.7109375" customWidth="1"/>
    <col min="9986" max="9987" width="10" customWidth="1"/>
    <col min="9988" max="9988" width="14.7109375" customWidth="1"/>
    <col min="10241" max="10241" width="38.7109375" customWidth="1"/>
    <col min="10242" max="10243" width="10" customWidth="1"/>
    <col min="10244" max="10244" width="14.7109375" customWidth="1"/>
    <col min="10497" max="10497" width="38.7109375" customWidth="1"/>
    <col min="10498" max="10499" width="10" customWidth="1"/>
    <col min="10500" max="10500" width="14.7109375" customWidth="1"/>
    <col min="10753" max="10753" width="38.7109375" customWidth="1"/>
    <col min="10754" max="10755" width="10" customWidth="1"/>
    <col min="10756" max="10756" width="14.7109375" customWidth="1"/>
    <col min="11009" max="11009" width="38.7109375" customWidth="1"/>
    <col min="11010" max="11011" width="10" customWidth="1"/>
    <col min="11012" max="11012" width="14.7109375" customWidth="1"/>
    <col min="11265" max="11265" width="38.7109375" customWidth="1"/>
    <col min="11266" max="11267" width="10" customWidth="1"/>
    <col min="11268" max="11268" width="14.7109375" customWidth="1"/>
    <col min="11521" max="11521" width="38.7109375" customWidth="1"/>
    <col min="11522" max="11523" width="10" customWidth="1"/>
    <col min="11524" max="11524" width="14.7109375" customWidth="1"/>
    <col min="11777" max="11777" width="38.7109375" customWidth="1"/>
    <col min="11778" max="11779" width="10" customWidth="1"/>
    <col min="11780" max="11780" width="14.7109375" customWidth="1"/>
    <col min="12033" max="12033" width="38.7109375" customWidth="1"/>
    <col min="12034" max="12035" width="10" customWidth="1"/>
    <col min="12036" max="12036" width="14.7109375" customWidth="1"/>
    <col min="12289" max="12289" width="38.7109375" customWidth="1"/>
    <col min="12290" max="12291" width="10" customWidth="1"/>
    <col min="12292" max="12292" width="14.7109375" customWidth="1"/>
    <col min="12545" max="12545" width="38.7109375" customWidth="1"/>
    <col min="12546" max="12547" width="10" customWidth="1"/>
    <col min="12548" max="12548" width="14.7109375" customWidth="1"/>
    <col min="12801" max="12801" width="38.7109375" customWidth="1"/>
    <col min="12802" max="12803" width="10" customWidth="1"/>
    <col min="12804" max="12804" width="14.7109375" customWidth="1"/>
    <col min="13057" max="13057" width="38.7109375" customWidth="1"/>
    <col min="13058" max="13059" width="10" customWidth="1"/>
    <col min="13060" max="13060" width="14.7109375" customWidth="1"/>
    <col min="13313" max="13313" width="38.7109375" customWidth="1"/>
    <col min="13314" max="13315" width="10" customWidth="1"/>
    <col min="13316" max="13316" width="14.7109375" customWidth="1"/>
    <col min="13569" max="13569" width="38.7109375" customWidth="1"/>
    <col min="13570" max="13571" width="10" customWidth="1"/>
    <col min="13572" max="13572" width="14.7109375" customWidth="1"/>
    <col min="13825" max="13825" width="38.7109375" customWidth="1"/>
    <col min="13826" max="13827" width="10" customWidth="1"/>
    <col min="13828" max="13828" width="14.7109375" customWidth="1"/>
    <col min="14081" max="14081" width="38.7109375" customWidth="1"/>
    <col min="14082" max="14083" width="10" customWidth="1"/>
    <col min="14084" max="14084" width="14.7109375" customWidth="1"/>
    <col min="14337" max="14337" width="38.7109375" customWidth="1"/>
    <col min="14338" max="14339" width="10" customWidth="1"/>
    <col min="14340" max="14340" width="14.7109375" customWidth="1"/>
    <col min="14593" max="14593" width="38.7109375" customWidth="1"/>
    <col min="14594" max="14595" width="10" customWidth="1"/>
    <col min="14596" max="14596" width="14.7109375" customWidth="1"/>
    <col min="14849" max="14849" width="38.7109375" customWidth="1"/>
    <col min="14850" max="14851" width="10" customWidth="1"/>
    <col min="14852" max="14852" width="14.7109375" customWidth="1"/>
    <col min="15105" max="15105" width="38.7109375" customWidth="1"/>
    <col min="15106" max="15107" width="10" customWidth="1"/>
    <col min="15108" max="15108" width="14.7109375" customWidth="1"/>
    <col min="15361" max="15361" width="38.7109375" customWidth="1"/>
    <col min="15362" max="15363" width="10" customWidth="1"/>
    <col min="15364" max="15364" width="14.7109375" customWidth="1"/>
    <col min="15617" max="15617" width="38.7109375" customWidth="1"/>
    <col min="15618" max="15619" width="10" customWidth="1"/>
    <col min="15620" max="15620" width="14.7109375" customWidth="1"/>
    <col min="15873" max="15873" width="38.7109375" customWidth="1"/>
    <col min="15874" max="15875" width="10" customWidth="1"/>
    <col min="15876" max="15876" width="14.7109375" customWidth="1"/>
    <col min="16129" max="16129" width="38.7109375" customWidth="1"/>
    <col min="16130" max="16131" width="10" customWidth="1"/>
    <col min="16132" max="16132" width="14.7109375" customWidth="1"/>
  </cols>
  <sheetData>
    <row r="1" spans="1:6" ht="15.75">
      <c r="D1" s="75" t="s">
        <v>105</v>
      </c>
      <c r="E1" s="75"/>
    </row>
    <row r="2" spans="1:6" ht="15.75">
      <c r="A2" s="8"/>
    </row>
    <row r="3" spans="1:6" ht="18.75">
      <c r="A3" s="266" t="s">
        <v>64</v>
      </c>
      <c r="B3" s="266"/>
    </row>
    <row r="4" spans="1:6" ht="15.75">
      <c r="A4" s="239" t="s">
        <v>107</v>
      </c>
      <c r="B4" s="239"/>
      <c r="F4" s="172" t="s">
        <v>325</v>
      </c>
    </row>
    <row r="5" spans="1:6" ht="15.75">
      <c r="A5" s="258" t="s">
        <v>71</v>
      </c>
      <c r="B5" s="258"/>
    </row>
    <row r="6" spans="1:6" ht="15.75">
      <c r="A6" s="74"/>
    </row>
    <row r="7" spans="1:6" ht="15.75">
      <c r="A7" s="9"/>
      <c r="B7" s="30"/>
      <c r="D7" s="30" t="s">
        <v>0</v>
      </c>
    </row>
    <row r="8" spans="1:6" ht="31.5">
      <c r="A8" s="267" t="s">
        <v>65</v>
      </c>
      <c r="B8" s="268"/>
      <c r="C8" s="269"/>
      <c r="D8" s="76" t="s">
        <v>66</v>
      </c>
    </row>
    <row r="9" spans="1:6" ht="15.75">
      <c r="A9" s="254" t="s">
        <v>232</v>
      </c>
      <c r="B9" s="265"/>
      <c r="C9" s="265"/>
      <c r="D9" s="265"/>
    </row>
    <row r="10" spans="1:6" ht="15.75">
      <c r="A10" s="262" t="s">
        <v>280</v>
      </c>
      <c r="B10" s="263"/>
      <c r="C10" s="264"/>
      <c r="D10" s="32">
        <v>385</v>
      </c>
    </row>
    <row r="11" spans="1:6" s="121" customFormat="1" ht="15.75">
      <c r="A11" s="262" t="s">
        <v>281</v>
      </c>
      <c r="B11" s="263"/>
      <c r="C11" s="264"/>
      <c r="D11" s="32">
        <v>3910</v>
      </c>
    </row>
    <row r="12" spans="1:6" s="121" customFormat="1" ht="15.75">
      <c r="A12" s="262" t="s">
        <v>282</v>
      </c>
      <c r="B12" s="263"/>
      <c r="C12" s="264"/>
      <c r="D12" s="32">
        <v>19867</v>
      </c>
    </row>
    <row r="13" spans="1:6" s="121" customFormat="1" ht="34.5" customHeight="1">
      <c r="A13" s="262" t="s">
        <v>283</v>
      </c>
      <c r="B13" s="263"/>
      <c r="C13" s="264"/>
      <c r="D13" s="32">
        <v>6130</v>
      </c>
    </row>
    <row r="14" spans="1:6" s="121" customFormat="1" ht="15.75">
      <c r="A14" s="262" t="s">
        <v>284</v>
      </c>
      <c r="B14" s="263"/>
      <c r="C14" s="264"/>
      <c r="D14" s="32">
        <v>2300</v>
      </c>
    </row>
    <row r="15" spans="1:6" ht="15.75">
      <c r="A15" s="254" t="s">
        <v>218</v>
      </c>
      <c r="B15" s="265"/>
      <c r="C15" s="265"/>
      <c r="D15" s="265"/>
    </row>
    <row r="16" spans="1:6" ht="15.75">
      <c r="A16" s="262" t="s">
        <v>285</v>
      </c>
      <c r="B16" s="263"/>
      <c r="C16" s="264"/>
      <c r="D16" s="32">
        <v>726</v>
      </c>
    </row>
    <row r="17" spans="1:4" ht="15.75">
      <c r="A17" s="262" t="s">
        <v>286</v>
      </c>
      <c r="B17" s="263"/>
      <c r="C17" s="264"/>
      <c r="D17" s="32">
        <v>1080</v>
      </c>
    </row>
    <row r="18" spans="1:4" ht="15.75">
      <c r="A18" s="259" t="s">
        <v>63</v>
      </c>
      <c r="B18" s="260"/>
      <c r="C18" s="261"/>
      <c r="D18" s="122">
        <f>SUM(D9:D17)</f>
        <v>34398</v>
      </c>
    </row>
    <row r="19" spans="1:4" ht="15.75">
      <c r="A19" s="39"/>
      <c r="B19" s="12"/>
    </row>
  </sheetData>
  <sheetProtection password="DB7B" sheet="1" objects="1" scenarios="1"/>
  <mergeCells count="14">
    <mergeCell ref="A11:C11"/>
    <mergeCell ref="A3:B3"/>
    <mergeCell ref="A4:B4"/>
    <mergeCell ref="A5:B5"/>
    <mergeCell ref="A8:C8"/>
    <mergeCell ref="A10:C10"/>
    <mergeCell ref="A9:D9"/>
    <mergeCell ref="A18:C18"/>
    <mergeCell ref="A12:C12"/>
    <mergeCell ref="A17:C17"/>
    <mergeCell ref="A13:C13"/>
    <mergeCell ref="A14:C14"/>
    <mergeCell ref="A16:C16"/>
    <mergeCell ref="A15:D15"/>
  </mergeCells>
  <phoneticPr fontId="13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>
    <oddHeader>&amp;L&amp;"Times New Roman,Félkövér"Mezőgazdasági Szakigazgatási Hivatal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Létszám</vt:lpstr>
      <vt:lpstr>Fej.kez. (2)</vt:lpstr>
      <vt:lpstr>Fej.kez.</vt:lpstr>
      <vt:lpstr> lakás</vt:lpstr>
      <vt:lpstr>Pénzátad</vt:lpstr>
      <vt:lpstr>Pénzátvét</vt:lpstr>
      <vt:lpstr>Befekt</vt:lpstr>
      <vt:lpstr>Int.beruh</vt:lpstr>
      <vt:lpstr>Felúj. Korm.ber</vt:lpstr>
      <vt:lpstr>Ár és belvízv.</vt:lpstr>
      <vt:lpstr>Nemzetk.t.</vt:lpstr>
      <vt:lpstr>Pótei-k felh.</vt:lpstr>
      <vt:lpstr>Vörösiszap</vt:lpstr>
      <vt:lpstr>Pénzátvét!Nyomtatási_terület</vt:lpstr>
    </vt:vector>
  </TitlesOfParts>
  <Company>Környezetvédelmi és Vízügyi Minisztérium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janki</dc:creator>
  <cp:lastModifiedBy>FrumZs</cp:lastModifiedBy>
  <cp:lastPrinted>2012-04-26T13:24:28Z</cp:lastPrinted>
  <dcterms:created xsi:type="dcterms:W3CDTF">2004-01-28T15:49:41Z</dcterms:created>
  <dcterms:modified xsi:type="dcterms:W3CDTF">2012-05-09T08:23:22Z</dcterms:modified>
</cp:coreProperties>
</file>