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hnD\Downloads\"/>
    </mc:Choice>
  </mc:AlternateContent>
  <xr:revisionPtr revIDLastSave="0" documentId="13_ncr:1_{29AC7276-8EA0-4C73-B801-9154EC973C91}" xr6:coauthVersionLast="36" xr6:coauthVersionMax="36" xr10:uidLastSave="{00000000-0000-0000-0000-000000000000}"/>
  <bookViews>
    <workbookView xWindow="0" yWindow="0" windowWidth="20490" windowHeight="7550" xr2:uid="{00000000-000D-0000-FFFF-FFFF00000000}"/>
  </bookViews>
  <sheets>
    <sheet name="Gyf. gesztenyemassza" sheetId="1" r:id="rId1"/>
    <sheet name="Gyf. gesztenyepüré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8" i="2"/>
  <c r="E7" i="2"/>
  <c r="E6" i="2"/>
  <c r="E5" i="2"/>
  <c r="E4" i="2"/>
  <c r="E6" i="1"/>
  <c r="E5" i="1"/>
  <c r="E4" i="1"/>
  <c r="E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Nemes Tamás</author>
  </authors>
  <commentList>
    <comment ref="B1" authorId="0" shapeId="0" xr:uid="{0FBEE172-A3E0-4835-9A50-4EE1E7C7DBE2}">
      <text>
        <r>
          <rPr>
            <b/>
            <sz val="10"/>
            <color indexed="81"/>
            <rFont val="Tahoma"/>
            <family val="2"/>
            <charset val="238"/>
          </rPr>
          <t>Egérrel a cellára mutatva a fotó nagyobb méretben is megtekinthető.</t>
        </r>
      </text>
    </comment>
    <comment ref="E1" authorId="0" shapeId="0" xr:uid="{84331F89-B861-4488-8C04-15D3C4E0DDAD}">
      <text>
        <r>
          <rPr>
            <b/>
            <sz val="10"/>
            <color indexed="81"/>
            <rFont val="Tahoma"/>
            <family val="2"/>
            <charset val="238"/>
          </rPr>
          <t>Mintavétel időpontjában a mintavétel helyén feltüntetett ár alapján meghatározva</t>
        </r>
      </text>
    </comment>
    <comment ref="F1" authorId="0" shapeId="0" xr:uid="{A6EFF13A-B997-4004-AB70-7FF86B1A1523}">
      <text>
        <r>
          <rPr>
            <b/>
            <sz val="10"/>
            <color indexed="81"/>
            <rFont val="Tahoma"/>
            <family val="2"/>
            <charset val="238"/>
          </rPr>
          <t>Gy: Gyártó
F: Forgalmazó</t>
        </r>
      </text>
    </comment>
    <comment ref="AB2" authorId="0" shapeId="0" xr:uid="{1DE0665F-7B90-43FA-B95C-C4267712F4C3}">
      <text>
        <r>
          <rPr>
            <b/>
            <sz val="10"/>
            <color indexed="81"/>
            <rFont val="Tahoma"/>
            <family val="2"/>
            <charset val="238"/>
          </rPr>
          <t>bab, burgonya, rizs, bambusz</t>
        </r>
      </text>
    </comment>
    <comment ref="A4" authorId="0" shapeId="0" xr:uid="{741FCD3E-8712-41BD-A730-CDC8F2587AE0}">
      <text>
        <r>
          <rPr>
            <b/>
            <sz val="10"/>
            <color indexed="81"/>
            <rFont val="Tahoma"/>
            <family val="2"/>
            <charset val="238"/>
          </rPr>
          <t>Minőségi hiba miatt nem rangsorolt termék.</t>
        </r>
      </text>
    </comment>
    <comment ref="B4" authorId="0" shapeId="0" xr:uid="{D4BF2F63-0702-4E83-A887-25F73154EDBC}">
      <text/>
    </comment>
    <comment ref="B5" authorId="0" shapeId="0" xr:uid="{9C92A58C-8695-46C3-AD03-EC9074EA63B4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" authorId="0" shapeId="0" xr:uid="{75363DF8-1575-4E35-8B7D-F1D791FB87EC}">
      <text>
        <r>
          <rPr>
            <b/>
            <sz val="10"/>
            <color indexed="81"/>
            <rFont val="Tahoma"/>
            <family val="2"/>
            <charset val="238"/>
          </rPr>
          <t>Minőségi hiba miatt nem rangsorolt termék.</t>
        </r>
      </text>
    </comment>
    <comment ref="B6" authorId="0" shapeId="0" xr:uid="{0E012F79-9E14-41C8-94B6-BD00FBD3B0EA}">
      <text/>
    </comment>
    <comment ref="B7" authorId="0" shapeId="0" xr:uid="{3115CCC0-38A9-4B49-B1F9-1AD3A8928784}">
      <text/>
    </comment>
    <comment ref="B8" authorId="0" shapeId="0" xr:uid="{2B99144B-6ADD-4623-848F-631A58EA2DAD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Nemes Tamás</author>
  </authors>
  <commentList>
    <comment ref="B1" authorId="0" shapeId="0" xr:uid="{3541F29F-48DF-411A-BC31-55B95D4723B4}">
      <text>
        <r>
          <rPr>
            <b/>
            <sz val="10"/>
            <color indexed="81"/>
            <rFont val="Tahoma"/>
            <family val="2"/>
            <charset val="238"/>
          </rPr>
          <t>Egérrel a cellára mutatva a fotó nagyobb méretben is megtekinthető.</t>
        </r>
      </text>
    </comment>
    <comment ref="E1" authorId="0" shapeId="0" xr:uid="{DEE04FC6-1DEF-461C-9FDB-1853D3AE095E}">
      <text>
        <r>
          <rPr>
            <b/>
            <sz val="10"/>
            <color indexed="81"/>
            <rFont val="Tahoma"/>
            <family val="2"/>
            <charset val="238"/>
          </rPr>
          <t>Mintavétel időpontjában a mintavétel helyén feltüntetett ár alapján meghatározva.</t>
        </r>
      </text>
    </comment>
    <comment ref="F1" authorId="0" shapeId="0" xr:uid="{0FD557DD-8CBE-43C3-8110-A27EC417E1B9}">
      <text>
        <r>
          <rPr>
            <b/>
            <sz val="10"/>
            <color indexed="81"/>
            <rFont val="Tahoma"/>
            <family val="2"/>
            <charset val="238"/>
          </rPr>
          <t>Gy: Gyártó
F: Forgalmazó</t>
        </r>
      </text>
    </comment>
    <comment ref="AB2" authorId="0" shapeId="0" xr:uid="{B2C10516-22D0-4616-B09D-44C28DC50490}">
      <text>
        <r>
          <rPr>
            <b/>
            <sz val="10"/>
            <color indexed="81"/>
            <rFont val="Tahoma"/>
            <family val="2"/>
            <charset val="238"/>
          </rPr>
          <t>bab, burgonya, rizs, bambusz</t>
        </r>
      </text>
    </comment>
    <comment ref="A4" authorId="0" shapeId="0" xr:uid="{456FA61B-E3A9-4018-8A65-19A9FA13A794}">
      <text>
        <r>
          <rPr>
            <b/>
            <sz val="10"/>
            <color indexed="81"/>
            <rFont val="Tahoma"/>
            <family val="2"/>
            <charset val="238"/>
          </rPr>
          <t>Minőségi hiba miatt nem rangsorolt termék</t>
        </r>
        <r>
          <rPr>
            <b/>
            <sz val="9"/>
            <color indexed="81"/>
            <rFont val="Tahoma"/>
            <family val="2"/>
            <charset val="238"/>
          </rPr>
          <t>.</t>
        </r>
      </text>
    </comment>
    <comment ref="B4" authorId="0" shapeId="0" xr:uid="{A0B7A1C1-3045-4366-AF16-5C8CC2D22D8F}">
      <text/>
    </comment>
    <comment ref="A5" authorId="0" shapeId="0" xr:uid="{DE74B0D6-9CAF-4514-9363-7A12D6492DC1}">
      <text>
        <r>
          <rPr>
            <b/>
            <sz val="10"/>
            <color indexed="81"/>
            <rFont val="Tahoma"/>
            <family val="2"/>
            <charset val="238"/>
          </rPr>
          <t>Minőségi hiba miatt nem rangsorolt termék.</t>
        </r>
      </text>
    </comment>
    <comment ref="B5" authorId="0" shapeId="0" xr:uid="{6BCDC797-F304-45AC-A46A-FAC27B163E88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 shapeId="0" xr:uid="{4AE24B6D-28D9-4FFC-9759-0AEB5BCE9AFA}">
      <text/>
    </comment>
    <comment ref="B7" authorId="0" shapeId="0" xr:uid="{58DDE4E5-E8AE-49B5-BBC2-D1846A49B46C}">
      <text/>
    </comment>
    <comment ref="B8" authorId="0" shapeId="0" xr:uid="{4C989004-0AD6-409B-B8CB-476943098E1C}">
      <text/>
    </comment>
    <comment ref="B9" authorId="0" shapeId="0" xr:uid="{5E6E0BCB-924B-4BB4-9378-019AC10C3221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0" authorId="0" shapeId="0" xr:uid="{B0889483-6921-4A36-8426-EB5F6CEA259A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1" authorId="0" shapeId="0" xr:uid="{837447DC-D023-4210-A190-7273B55EB1F6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2" authorId="0" shapeId="0" xr:uid="{1F0D35B9-E9EE-40FF-A8F1-6AE2656DCD28}">
      <text/>
    </comment>
    <comment ref="B13" authorId="0" shapeId="0" xr:uid="{FF0DC595-338B-4D49-827D-2104005AB869}">
      <text/>
    </comment>
    <comment ref="B14" authorId="0" shapeId="0" xr:uid="{DAFEC0F0-164D-4BC4-AA3A-544A41AAA93D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 shapeId="0" xr:uid="{45D7F90B-7892-4B03-BA52-6D24797D3B93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6" authorId="0" shapeId="0" xr:uid="{738380BC-32D2-4AA9-A819-9112B4899B40}">
      <text>
        <r>
          <rPr>
            <b/>
            <sz val="10"/>
            <color indexed="81"/>
            <rFont val="Tahoma"/>
            <family val="2"/>
            <charset val="238"/>
          </rPr>
          <t>Minőségi hiba miatt nem rangsorolt termék.</t>
        </r>
      </text>
    </comment>
    <comment ref="B16" authorId="0" shapeId="0" xr:uid="{F9A01265-8422-4229-9420-1E23DFEA2FB5}">
      <text/>
    </comment>
    <comment ref="B17" authorId="0" shapeId="0" xr:uid="{030EC4E1-A771-4B49-9936-C23407358E8D}">
      <text/>
    </comment>
    <comment ref="B18" authorId="0" shapeId="0" xr:uid="{6C5D55AB-35D4-4367-B420-552AFB33E2A2}">
      <text/>
    </comment>
    <comment ref="B19" authorId="0" shapeId="0" xr:uid="{204A481F-F036-4E28-AE06-524ACDB01DA9}">
      <text/>
    </comment>
    <comment ref="B20" authorId="0" shapeId="0" xr:uid="{645567E1-2B94-4561-AEC2-0E7C616F5019}">
      <text/>
    </comment>
    <comment ref="B21" authorId="0" shapeId="0" xr:uid="{F22E7BAE-8F7C-4F56-B66A-169A7D45F6D9}">
      <text/>
    </comment>
    <comment ref="B22" authorId="0" shapeId="0" xr:uid="{6F830929-DA50-4F0D-A4A6-812CAE200B19}">
      <text/>
    </comment>
    <comment ref="A23" authorId="0" shapeId="0" xr:uid="{5D1532F5-E724-4CA2-8B97-62BFCEB95FF6}">
      <text>
        <r>
          <rPr>
            <b/>
            <sz val="10"/>
            <color indexed="81"/>
            <rFont val="Tahoma"/>
            <family val="2"/>
            <charset val="238"/>
          </rPr>
          <t>Minőségi hiba miatt nem rangsorolt termék</t>
        </r>
        <r>
          <rPr>
            <b/>
            <sz val="9"/>
            <color indexed="81"/>
            <rFont val="Tahoma"/>
            <family val="2"/>
            <charset val="238"/>
          </rPr>
          <t>.</t>
        </r>
      </text>
    </comment>
    <comment ref="B23" authorId="0" shapeId="0" xr:uid="{2AA794C4-6D9F-433A-A17F-78679334375C}">
      <text/>
    </comment>
    <comment ref="B24" authorId="0" shapeId="0" xr:uid="{DAA1B007-3C5E-4D1C-91E5-9EF45E9DE270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5" authorId="0" shapeId="0" xr:uid="{8D621367-B10F-4B55-99C1-D9C5C6373E44}">
      <text/>
    </comment>
  </commentList>
</comments>
</file>

<file path=xl/sharedStrings.xml><?xml version="1.0" encoding="utf-8"?>
<sst xmlns="http://schemas.openxmlformats.org/spreadsheetml/2006/main" count="396" uniqueCount="168">
  <si>
    <t>TERMÉK NEVE</t>
  </si>
  <si>
    <t>JELÖLÉSEN FELTÜNTETETT ÖSSZETEVŐK</t>
  </si>
  <si>
    <t>HATÓSÁGI MINTAVÉTEL HELYE</t>
  </si>
  <si>
    <t>KEDVELTSÉGI VIZSGÁLAT</t>
  </si>
  <si>
    <t>HATÓSÁGI LABORATÓRIUMI VIZSGÁLAT</t>
  </si>
  <si>
    <t>EGYÉB INFORMÁCIÓ</t>
  </si>
  <si>
    <t>ILLAT</t>
  </si>
  <si>
    <t>ÍZ</t>
  </si>
  <si>
    <t>*Egérrel a cellára mutatva további információ jelenik meg.</t>
  </si>
  <si>
    <t>Gesztenye 72%, cukor, aromák (rum, vanília)</t>
  </si>
  <si>
    <t>Válogatott gesztenye (72%), cukor (27,7%), aromák (rum, tejszín, kristályvanilin)</t>
  </si>
  <si>
    <t>Gesztenye (72%), kristálycukor, aromák (rum, tejszín, krisztályvanilin)</t>
  </si>
  <si>
    <t>100% gesztenyemassza</t>
  </si>
  <si>
    <t>Bio gesztenye 75%, bio cukor</t>
  </si>
  <si>
    <t>Gesztenye 72%, cukor, rumaroma</t>
  </si>
  <si>
    <t>Válogatott gesztenye, hozzáadott cukrot nem tartalmaz.</t>
  </si>
  <si>
    <t>Bio gesztenye 72%, bio cukor 27,9%, természetes tejszín aroma</t>
  </si>
  <si>
    <t>Válogatott gesztenye (72%), kristálycukor, rum aroma, vanília aroma.</t>
  </si>
  <si>
    <t>Gesztenyemassza (72%), cukor (28%), rumaroma, vaníliaaroma</t>
  </si>
  <si>
    <t>100% főtt gesztenyebél</t>
  </si>
  <si>
    <t>72% főtt gesztenyebél, cukor, vaníliaaroma, rumaroma</t>
  </si>
  <si>
    <t>Gesztenye (72%), cukor, rumaroma és vanilinkristály</t>
  </si>
  <si>
    <t>Gesztenyebél 72%, kristálycukor 28%, rumaroma, vaníliaaroma</t>
  </si>
  <si>
    <t>100% gesztenye</t>
  </si>
  <si>
    <t>Válogatott gesztenye (82%), cukor (18%), aromák (rum, tejszín), kristályvanílin.</t>
  </si>
  <si>
    <t>Gesztenye (72%), cukor (27,7%), aromák (rum, tejszín, kristályvanilin)</t>
  </si>
  <si>
    <t>gesztenyebél (72), cukor, rumaroma, tejszínaroma</t>
  </si>
  <si>
    <t xml:space="preserve">gesztenye 75%, cukor, rumaroma, tejszínaroma, vaníliaroma </t>
  </si>
  <si>
    <t>Gesztenyebél (72%), cukor, rumaroma, vaníliaaroma.</t>
  </si>
  <si>
    <t>Válogatott gesztenye (72%), kristálycukor (28%), rumaroma, vanília aroma.</t>
  </si>
  <si>
    <t>Válogatott gesztenye 82%, kristálycukor 18%, rumaroma, vaníliaaroma</t>
  </si>
  <si>
    <t>gesztenyemassza, cukor, víz, rumaroma, kristályvanillin</t>
  </si>
  <si>
    <t>főtt gesztenyebél (100%)</t>
  </si>
  <si>
    <t>Származási ország: Magyarország.
A gesztenye származási helye EU és nem EU</t>
  </si>
  <si>
    <t>Származási ország: Magyarország.
A gesztenye származási helye: EU</t>
  </si>
  <si>
    <t>Származási ország: Magyarország.
Gesztenye származási helye EU és nem EU</t>
  </si>
  <si>
    <t>Magyarország</t>
  </si>
  <si>
    <t>_</t>
  </si>
  <si>
    <t>Auchan gyorsfagyasztott gesztenyepüré</t>
  </si>
  <si>
    <t>Gelato Italiano Traditional gesztenyepüré</t>
  </si>
  <si>
    <t>Bahamas gyorsfagyasztott gesztenyepüré</t>
  </si>
  <si>
    <t>Táti gyorsfagyasztott gesztenyepüré</t>
  </si>
  <si>
    <t>CBA Piros gyorsfagyasztott gesztenyepüré</t>
  </si>
  <si>
    <t>Massa Klasszikus gyorsfagyasztott  gesztenyepüré</t>
  </si>
  <si>
    <t xml:space="preserve">Quality gyorsfagyasztott gesztenyepüré </t>
  </si>
  <si>
    <t>Bio gyorsfagyasztott gesztenyepüré</t>
  </si>
  <si>
    <t>NÖVÉNYVÉDŐSZER-MARADÉK</t>
  </si>
  <si>
    <t>Nem mutatható ki</t>
  </si>
  <si>
    <t>&lt; 10</t>
  </si>
  <si>
    <t>Negatív</t>
  </si>
  <si>
    <t>&lt; 0,005</t>
  </si>
  <si>
    <r>
      <t>6*10</t>
    </r>
    <r>
      <rPr>
        <vertAlign val="superscript"/>
        <sz val="14"/>
        <color theme="1"/>
        <rFont val="Calibri"/>
        <family val="2"/>
        <charset val="238"/>
        <scheme val="minor"/>
      </rPr>
      <t>1</t>
    </r>
  </si>
  <si>
    <r>
      <t>1,5*10</t>
    </r>
    <r>
      <rPr>
        <vertAlign val="superscript"/>
        <sz val="14"/>
        <color theme="1"/>
        <rFont val="Calibri"/>
        <family val="2"/>
        <charset val="238"/>
        <scheme val="minor"/>
      </rPr>
      <t>2</t>
    </r>
  </si>
  <si>
    <r>
      <t>2*10</t>
    </r>
    <r>
      <rPr>
        <vertAlign val="superscript"/>
        <sz val="14"/>
        <color theme="1"/>
        <rFont val="Calibri"/>
        <family val="2"/>
        <charset val="238"/>
        <scheme val="minor"/>
      </rPr>
      <t>1</t>
    </r>
  </si>
  <si>
    <r>
      <t>3*10</t>
    </r>
    <r>
      <rPr>
        <vertAlign val="superscript"/>
        <sz val="14"/>
        <color theme="1"/>
        <rFont val="Calibri"/>
        <family val="2"/>
        <charset val="238"/>
        <scheme val="minor"/>
      </rPr>
      <t>1</t>
    </r>
  </si>
  <si>
    <r>
      <t>1*10</t>
    </r>
    <r>
      <rPr>
        <vertAlign val="superscript"/>
        <sz val="14"/>
        <color theme="1"/>
        <rFont val="Calibri"/>
        <family val="2"/>
        <charset val="238"/>
        <scheme val="minor"/>
      </rPr>
      <t>1</t>
    </r>
  </si>
  <si>
    <r>
      <t>8*10</t>
    </r>
    <r>
      <rPr>
        <vertAlign val="superscript"/>
        <sz val="14"/>
        <color theme="1"/>
        <rFont val="Calibri"/>
        <family val="2"/>
        <charset val="238"/>
        <scheme val="minor"/>
      </rPr>
      <t>1</t>
    </r>
  </si>
  <si>
    <r>
      <t>7*10</t>
    </r>
    <r>
      <rPr>
        <vertAlign val="superscript"/>
        <sz val="14"/>
        <color theme="1"/>
        <rFont val="Calibri"/>
        <family val="2"/>
        <charset val="238"/>
        <scheme val="minor"/>
      </rPr>
      <t>1</t>
    </r>
  </si>
  <si>
    <t>Auchan Magyarország Kft.
2045 Törökbálint, Torbágy utca 1.</t>
  </si>
  <si>
    <t>Tesco-Global Áruházak Zrt.
2600 Vác, Deres út 2.</t>
  </si>
  <si>
    <t>ÁLLAG</t>
  </si>
  <si>
    <t>Massa Natúr gyorsfagyasztott gesztenyemassza,
cukormentes</t>
  </si>
  <si>
    <t>Maroni Bio gyorsfagyasztott gesztenyepüré, ellenőrzött ökológiai gazdálkodásból</t>
  </si>
  <si>
    <t>Coop gyorsfagyasztott gesztenyepüré</t>
  </si>
  <si>
    <t>Culinea gyorsfagyasztott natúr gesztenyemassza</t>
  </si>
  <si>
    <t>Culinea gyorsfagyasztott gesztenyepüré</t>
  </si>
  <si>
    <t>Reál 72% gyorsfagyasztott gesztenyepüré</t>
  </si>
  <si>
    <t>Bajnai gesztenye -  Gesztenyepüré</t>
  </si>
  <si>
    <t>Gelato Italiano 100% gyorsfagyasztott gesztenyemassza</t>
  </si>
  <si>
    <t>Gelato Italiano gyorsfagyasztott prémium gesztenyepüré</t>
  </si>
  <si>
    <t>Finest Bakery gyorsfagyasztott gesztenyepüré</t>
  </si>
  <si>
    <t>Spar gyorsfagyasztott gesztenyepüré</t>
  </si>
  <si>
    <t>Fine Life gyorsfagyasztott gesztenyepüré, 72% gesztenyebél tartalommal</t>
  </si>
  <si>
    <t>Gelato Italiano 72% gyorsfagyasztott gesztenyepüré</t>
  </si>
  <si>
    <t>Massa Prémium gyorsfagyasztott gesztenyepüré</t>
  </si>
  <si>
    <t>Maroni Natúr gyorsfagyasztott gesztenyemassza cukor és aromák hozzáadása nélkül</t>
  </si>
  <si>
    <t>Maroni Fehérarany gyorsfagyasztott gesztenyepüré</t>
  </si>
  <si>
    <t>The nice nuts bio gyorsfagyasztott gesztenyepüré</t>
  </si>
  <si>
    <t>Gyorsfagyasztott Natúr gesztenyemassza</t>
  </si>
  <si>
    <t>&lt;0,005</t>
  </si>
  <si>
    <r>
      <rPr>
        <b/>
        <sz val="14"/>
        <color rgb="FFFF0000"/>
        <rFont val="Calibri"/>
        <family val="2"/>
        <charset val="238"/>
        <scheme val="minor"/>
      </rPr>
      <t>X</t>
    </r>
    <r>
      <rPr>
        <b/>
        <sz val="14"/>
        <color theme="1"/>
        <rFont val="Calibri"/>
        <family val="2"/>
        <charset val="238"/>
        <scheme val="minor"/>
      </rPr>
      <t>: Minőségi hiba miatt nem rangsorolt termék.</t>
    </r>
  </si>
  <si>
    <t>X</t>
  </si>
  <si>
    <t>F: Lidl Magyarország Bt., 1037 Budapest, Rádl árok 6.</t>
  </si>
  <si>
    <t>F: Spar Magyarország Kereskedelmi Kft., 2060 Bicske, Spar út</t>
  </si>
  <si>
    <t>Krupp és Társa Kft.
1122 Budapest, Krisztina körút 7.</t>
  </si>
  <si>
    <t>F: Auchan Magyarország Kft., 2040 Budaörs, Sport u. 2-4.</t>
  </si>
  <si>
    <t>F: Reál Hungária Élelmiszer Kft., 2051 Biatorbágy, Rozália Park 5-7.</t>
  </si>
  <si>
    <r>
      <rPr>
        <b/>
        <u/>
        <sz val="14"/>
        <color theme="1"/>
        <rFont val="Calibri"/>
        <family val="2"/>
        <charset val="238"/>
        <scheme val="minor"/>
      </rPr>
      <t>Gesztenye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4"/>
        <color theme="1"/>
        <rFont val="Calibri"/>
        <family val="2"/>
        <charset val="238"/>
        <scheme val="minor"/>
      </rPr>
      <t>(72%), cukor (27,7%), aromák (rum, tejszín, kristályvanilin)</t>
    </r>
  </si>
  <si>
    <t xml:space="preserve">Reál Hungária Élelmiszer Kft.
1116 Budapest, Kondorosi út 6. </t>
  </si>
  <si>
    <t>F: Gelato Italiano Kft., 2851 Környe, Tópart u. 1.</t>
  </si>
  <si>
    <t>Metro Kereskedelmi Kft. 
2040 Budaörs, Keleti utca 3.</t>
  </si>
  <si>
    <t>Auchan Magyarország Kft. 
1239 Budapest, Bevásárló utca 2.</t>
  </si>
  <si>
    <t>*főtt bio gesztenyebél (72%), *bio nádcukor.
*ökológiai gazdálkodásból</t>
  </si>
  <si>
    <t>Sarkpont Zrt. Gesztenyefeldolgozó üzem
7530 Kadarkút, Vótapuszta hrsz. 067/2.</t>
  </si>
  <si>
    <t>Gy: Massa Bajnai Gesztenye Feldolgozó Kft., 2525 Bajna, Klapka György út 7.</t>
  </si>
  <si>
    <t>Káliice Kft. 8300 Tapolca, Keszthelyi út 49.</t>
  </si>
  <si>
    <t>G Roby Buda Kft.
1024 Budapest, Margit körút 48.</t>
  </si>
  <si>
    <t>F: BA-HA-MA'S Kft. 2120 Dunakeszi, Pallag utca 55.</t>
  </si>
  <si>
    <t>Gödöllő Coop Vagyonhasznosító és Kereskedelmi Zrt.
2100 Gödöllő, Szabadság tér 4.</t>
  </si>
  <si>
    <t>Krupp és Társa Kft.
1013 Budapest, Krisztina körút 37.</t>
  </si>
  <si>
    <t>Gy: Massa Bajnai Gesztenye Feldolgozó Kft., 2525 Bajna, Klapka György u. 7.</t>
  </si>
  <si>
    <t>Auchan Magyarország Kereskedelmi Kft.
2310 Szigetszentmiklós, Háros utca 120.</t>
  </si>
  <si>
    <t xml:space="preserve">Gy: Massa Bajnai Gesztenye Feldolgozó Kft., 2525 Bajna, Klapka György u. 7.  </t>
  </si>
  <si>
    <t>Gy és F: Táti Termelőszövetkezet Tát., 2534 Tát, Hősök tere 2.</t>
  </si>
  <si>
    <t>F: Gelato Italiano Kft. 2851 Környe, Tópart u. 1.</t>
  </si>
  <si>
    <t>Gy és F: Prima Maroni Kft., 1211 Budapest, Déli-bekötő út 8.</t>
  </si>
  <si>
    <t>F: CO-OP Hungary Zrt., 1097 Budapest, Könyves Kálmán körút 11/C.</t>
  </si>
  <si>
    <t>Budavidék Zrt. 
2092 Budakeszi, Fő tér 3.</t>
  </si>
  <si>
    <t>Gy: Gelato Italiano Kft., 2851 Környe, Tópart u. 1.</t>
  </si>
  <si>
    <t>Aldi Magyarország Élelmiszer Bt.
1191 Budapest, Tálas utca 4-20.</t>
  </si>
  <si>
    <t>F: METRO Kereskedelmi Kft., 2041 Budaörs, Budapark Keleti 3.</t>
  </si>
  <si>
    <t>Metro Kereskedelmi Kft.
2040 Budaörs, Keleti utca 3.</t>
  </si>
  <si>
    <t xml:space="preserve">Gesztenyepüré </t>
  </si>
  <si>
    <t>Gy: Massa Kft., 2525 Bajna, Klapka György u. 7.</t>
  </si>
  <si>
    <t>Gy: Sarkpont Zrt., 7400 Kaposvár, Bajcsy-Zs. u. 16-18.</t>
  </si>
  <si>
    <t>Gy: Sarkpont Zrt. 7400 Kaposvár, Bajcsy-Zs. U. 16-18.</t>
  </si>
  <si>
    <t>-</t>
  </si>
  <si>
    <t>Cukrozott.</t>
  </si>
  <si>
    <t xml:space="preserve">Garantált minőség. </t>
  </si>
  <si>
    <t xml:space="preserve">Cukormentes. </t>
  </si>
  <si>
    <t xml:space="preserve">Speciális technológiával készült, tartósítószert nem tartalmazó gluténmentes termék. </t>
  </si>
  <si>
    <t xml:space="preserve">Hazai feldolgozású termék. </t>
  </si>
  <si>
    <t>Spar Magyarország Kft.
1191 Budapest, Üllői út 201.</t>
  </si>
  <si>
    <t>Auchan Magyarország Kft.
2310 Szigetszentmiklós, Háros utca 120.</t>
  </si>
  <si>
    <t>Auchan Magyarország  Kft. 
1239 Budapest, Bevásárló utca 2.</t>
  </si>
  <si>
    <t>Lidl Magyarország Bt.
1149 Budapest, Mogyoródi út 23-29.</t>
  </si>
  <si>
    <t>Penny Market Kft.
1181 Budapest, Üllői út 661.</t>
  </si>
  <si>
    <t>SZÁRMAZÁSI HELY</t>
  </si>
  <si>
    <t>1000 g
(334 x 3)</t>
  </si>
  <si>
    <t xml:space="preserve">Bio.
Biokontroll Hungária.
 EU-mezőgazdaság </t>
  </si>
  <si>
    <t>Bio 
Ellenőrizte: Biokontroll Hungária Kft.  
HU-ÖKO-01
nem EU mezőgazdaság</t>
  </si>
  <si>
    <t xml:space="preserve">Bio. 
Ellenőrzött ökológiai gazdálkodásból.
A Biokontroll Hungária Nonprofit Kft. Által folyamatosan ellenőrzött termék. HU-ÖKO-01                        EU-mezőgazdaság. </t>
  </si>
  <si>
    <t>NÖVÉNYI EREDETŰ IDEGEN ANYAG *</t>
  </si>
  <si>
    <t>KEDVELTSÉGI</t>
  </si>
  <si>
    <t>RANGSOR</t>
  </si>
  <si>
    <t>TERMÉK</t>
  </si>
  <si>
    <t>FOTÓ *</t>
  </si>
  <si>
    <t>KISZERELÉS</t>
  </si>
  <si>
    <t>(g)</t>
  </si>
  <si>
    <t>ÁR *</t>
  </si>
  <si>
    <t>(Ft/kg)</t>
  </si>
  <si>
    <t>JELÖLÉSEN FELTÜNTETETT</t>
  </si>
  <si>
    <t>GYÁRTÓ/FORGALMAZÓ *</t>
  </si>
  <si>
    <t>KÜLSŐ</t>
  </si>
  <si>
    <t>MEGJELENÉS</t>
  </si>
  <si>
    <t>ÖSSZESÍTETT</t>
  </si>
  <si>
    <t>PONTSZÁM</t>
  </si>
  <si>
    <t>NEDVESSÉG-</t>
  </si>
  <si>
    <t>TARTALOM
% (m/m)</t>
  </si>
  <si>
    <t>SZÉNHIDRÁT TARTALOM</t>
  </si>
  <si>
    <t>(g/100g)</t>
  </si>
  <si>
    <t>CUKORTARTALOM</t>
  </si>
  <si>
    <t>% (m/m)</t>
  </si>
  <si>
    <t>ROSTTARTALOM</t>
  </si>
  <si>
    <t>FEHÉRJETARTALOM</t>
  </si>
  <si>
    <t>ZSÍRTARTALOM</t>
  </si>
  <si>
    <t>HÉJTARTALOM</t>
  </si>
  <si>
    <t>(pont)</t>
  </si>
  <si>
    <t>SAVFOK</t>
  </si>
  <si>
    <t>(°SH)</t>
  </si>
  <si>
    <t>HAMUTARTALOM</t>
  </si>
  <si>
    <t>SÓSAVBAN OLDHATATLAN</t>
  </si>
  <si>
    <t>ÁSVÁNYI ANYAG
% (m/m)</t>
  </si>
  <si>
    <t>PENÉSZGOMBA</t>
  </si>
  <si>
    <t>(CFU/g)</t>
  </si>
  <si>
    <t>LISTERIA</t>
  </si>
  <si>
    <t>MONOCYTOGENES
(/25 g)</t>
  </si>
  <si>
    <t>NEDVESSÉGTARTALOM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</si>
</sst>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General\ &quot;g&quot;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rgb="FFC00000"/>
      <name val="Calibri"/>
      <family val="2"/>
      <charset val="238"/>
      <scheme val="minor"/>
    </font>
    <font>
      <b/>
      <sz val="28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/>
      <right style="dashed">
        <color auto="1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3" fillId="3" borderId="0" xfId="0" applyFont="1" applyFill="1" applyBorder="1" applyAlignment="1">
      <alignment horizontal="center" vertical="center" wrapText="1"/>
    </xf>
    <xf numFmtId="166" fontId="3" fillId="3" borderId="0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166" fontId="3" fillId="4" borderId="0" xfId="0" applyNumberFormat="1" applyFont="1" applyFill="1" applyBorder="1" applyAlignment="1">
      <alignment horizontal="center" vertical="center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2" fontId="3" fillId="4" borderId="0" xfId="0" applyNumberFormat="1" applyFont="1" applyFill="1" applyBorder="1" applyAlignment="1">
      <alignment horizontal="center" vertical="center"/>
    </xf>
    <xf numFmtId="164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3" fillId="4" borderId="6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2" fontId="3" fillId="4" borderId="14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2" fontId="3" fillId="4" borderId="7" xfId="0" applyNumberFormat="1" applyFont="1" applyFill="1" applyBorder="1" applyAlignment="1">
      <alignment horizontal="center" vertical="center"/>
    </xf>
    <xf numFmtId="165" fontId="3" fillId="4" borderId="0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166" fontId="3" fillId="3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/>
    </xf>
    <xf numFmtId="2" fontId="3" fillId="4" borderId="0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4" fontId="10" fillId="3" borderId="0" xfId="0" applyNumberFormat="1" applyFont="1" applyFill="1" applyBorder="1" applyAlignment="1">
      <alignment horizontal="center" vertical="center"/>
    </xf>
    <xf numFmtId="2" fontId="10" fillId="3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164" fontId="10" fillId="4" borderId="0" xfId="0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jpeg"/><Relationship Id="rId13" Type="http://schemas.openxmlformats.org/officeDocument/2006/relationships/image" Target="../media/image23.jpeg"/><Relationship Id="rId18" Type="http://schemas.openxmlformats.org/officeDocument/2006/relationships/image" Target="../media/image28.jpeg"/><Relationship Id="rId3" Type="http://schemas.openxmlformats.org/officeDocument/2006/relationships/image" Target="../media/image13.jpeg"/><Relationship Id="rId21" Type="http://schemas.openxmlformats.org/officeDocument/2006/relationships/image" Target="../media/image31.jpeg"/><Relationship Id="rId7" Type="http://schemas.openxmlformats.org/officeDocument/2006/relationships/image" Target="../media/image17.jpeg"/><Relationship Id="rId12" Type="http://schemas.openxmlformats.org/officeDocument/2006/relationships/image" Target="../media/image22.jpeg"/><Relationship Id="rId17" Type="http://schemas.openxmlformats.org/officeDocument/2006/relationships/image" Target="../media/image27.jpeg"/><Relationship Id="rId2" Type="http://schemas.openxmlformats.org/officeDocument/2006/relationships/image" Target="../media/image12.jpeg"/><Relationship Id="rId16" Type="http://schemas.openxmlformats.org/officeDocument/2006/relationships/image" Target="../media/image26.jpeg"/><Relationship Id="rId20" Type="http://schemas.openxmlformats.org/officeDocument/2006/relationships/image" Target="../media/image30.jpeg"/><Relationship Id="rId1" Type="http://schemas.openxmlformats.org/officeDocument/2006/relationships/image" Target="../media/image11.jpeg"/><Relationship Id="rId6" Type="http://schemas.openxmlformats.org/officeDocument/2006/relationships/image" Target="../media/image16.jpeg"/><Relationship Id="rId11" Type="http://schemas.openxmlformats.org/officeDocument/2006/relationships/image" Target="../media/image21.jpeg"/><Relationship Id="rId5" Type="http://schemas.openxmlformats.org/officeDocument/2006/relationships/image" Target="../media/image15.jpeg"/><Relationship Id="rId15" Type="http://schemas.openxmlformats.org/officeDocument/2006/relationships/image" Target="../media/image25.jpeg"/><Relationship Id="rId10" Type="http://schemas.openxmlformats.org/officeDocument/2006/relationships/image" Target="../media/image20.jpeg"/><Relationship Id="rId19" Type="http://schemas.openxmlformats.org/officeDocument/2006/relationships/image" Target="../media/image29.jpeg"/><Relationship Id="rId4" Type="http://schemas.openxmlformats.org/officeDocument/2006/relationships/image" Target="../media/image14.jpeg"/><Relationship Id="rId9" Type="http://schemas.openxmlformats.org/officeDocument/2006/relationships/image" Target="../media/image19.jpeg"/><Relationship Id="rId14" Type="http://schemas.openxmlformats.org/officeDocument/2006/relationships/image" Target="../media/image24.jpeg"/><Relationship Id="rId22" Type="http://schemas.openxmlformats.org/officeDocument/2006/relationships/image" Target="../media/image32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10.jpeg"/><Relationship Id="rId4" Type="http://schemas.openxmlformats.org/officeDocument/2006/relationships/image" Target="../media/image9.jpeg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40.jpeg"/><Relationship Id="rId13" Type="http://schemas.openxmlformats.org/officeDocument/2006/relationships/image" Target="../media/image45.jpeg"/><Relationship Id="rId18" Type="http://schemas.openxmlformats.org/officeDocument/2006/relationships/image" Target="../media/image50.jpeg"/><Relationship Id="rId3" Type="http://schemas.openxmlformats.org/officeDocument/2006/relationships/image" Target="../media/image35.jpeg"/><Relationship Id="rId21" Type="http://schemas.openxmlformats.org/officeDocument/2006/relationships/image" Target="../media/image53.jpeg"/><Relationship Id="rId7" Type="http://schemas.openxmlformats.org/officeDocument/2006/relationships/image" Target="../media/image39.jpeg"/><Relationship Id="rId12" Type="http://schemas.openxmlformats.org/officeDocument/2006/relationships/image" Target="../media/image44.jpeg"/><Relationship Id="rId17" Type="http://schemas.openxmlformats.org/officeDocument/2006/relationships/image" Target="../media/image49.jpeg"/><Relationship Id="rId2" Type="http://schemas.openxmlformats.org/officeDocument/2006/relationships/image" Target="../media/image34.jpeg"/><Relationship Id="rId16" Type="http://schemas.openxmlformats.org/officeDocument/2006/relationships/image" Target="../media/image48.jpeg"/><Relationship Id="rId20" Type="http://schemas.openxmlformats.org/officeDocument/2006/relationships/image" Target="../media/image52.jpeg"/><Relationship Id="rId1" Type="http://schemas.openxmlformats.org/officeDocument/2006/relationships/image" Target="../media/image33.jpeg"/><Relationship Id="rId6" Type="http://schemas.openxmlformats.org/officeDocument/2006/relationships/image" Target="../media/image38.jpeg"/><Relationship Id="rId11" Type="http://schemas.openxmlformats.org/officeDocument/2006/relationships/image" Target="../media/image43.jpeg"/><Relationship Id="rId5" Type="http://schemas.openxmlformats.org/officeDocument/2006/relationships/image" Target="../media/image37.jpeg"/><Relationship Id="rId15" Type="http://schemas.openxmlformats.org/officeDocument/2006/relationships/image" Target="../media/image47.jpeg"/><Relationship Id="rId10" Type="http://schemas.openxmlformats.org/officeDocument/2006/relationships/image" Target="../media/image42.jpeg"/><Relationship Id="rId19" Type="http://schemas.openxmlformats.org/officeDocument/2006/relationships/image" Target="../media/image51.jpeg"/><Relationship Id="rId4" Type="http://schemas.openxmlformats.org/officeDocument/2006/relationships/image" Target="../media/image36.jpeg"/><Relationship Id="rId9" Type="http://schemas.openxmlformats.org/officeDocument/2006/relationships/image" Target="../media/image41.jpeg"/><Relationship Id="rId14" Type="http://schemas.openxmlformats.org/officeDocument/2006/relationships/image" Target="../media/image46.jpeg"/><Relationship Id="rId22" Type="http://schemas.openxmlformats.org/officeDocument/2006/relationships/image" Target="../media/image5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357187</xdr:colOff>
      <xdr:row>7</xdr:row>
      <xdr:rowOff>119062</xdr:rowOff>
    </xdr:from>
    <xdr:to>
      <xdr:col>1</xdr:col>
      <xdr:colOff>1917187</xdr:colOff>
      <xdr:row>7</xdr:row>
      <xdr:rowOff>2459062</xdr:rowOff>
    </xdr:to>
    <xdr:pic>
      <xdr:nvPicPr>
        <xdr:cNvPr id="23" name="Kép 22">
          <a:extLst>
            <a:ext uri="{FF2B5EF4-FFF2-40B4-BE49-F238E27FC236}">
              <a16:creationId xmlns:a16="http://schemas.microsoft.com/office/drawing/2014/main" id="{02D82F74-648B-4B6D-BCB1-837F61F3EA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26836687"/>
          <a:ext cx="1560000" cy="2340000"/>
        </a:xfrm>
        <a:prstGeom prst="rect">
          <a:avLst/>
        </a:prstGeom>
      </xdr:spPr>
    </xdr:pic>
    <xdr:clientData/>
  </xdr:twoCellAnchor>
  <xdr:oneCellAnchor>
    <xdr:from>
      <xdr:col>1</xdr:col>
      <xdr:colOff>381000</xdr:colOff>
      <xdr:row>3</xdr:row>
      <xdr:rowOff>71438</xdr:rowOff>
    </xdr:from>
    <xdr:ext cx="1560000" cy="2340000"/>
    <xdr:pic>
      <xdr:nvPicPr>
        <xdr:cNvPr id="63" name="Kép 62">
          <a:extLst>
            <a:ext uri="{FF2B5EF4-FFF2-40B4-BE49-F238E27FC236}">
              <a16:creationId xmlns:a16="http://schemas.microsoft.com/office/drawing/2014/main" id="{5184C5CC-204B-4AB6-A61D-394C3BB3E4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5" y="57427813"/>
          <a:ext cx="1560000" cy="2340000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4</xdr:row>
      <xdr:rowOff>95250</xdr:rowOff>
    </xdr:from>
    <xdr:ext cx="1560000" cy="2340000"/>
    <xdr:pic>
      <xdr:nvPicPr>
        <xdr:cNvPr id="67" name="Kép 66">
          <a:extLst>
            <a:ext uri="{FF2B5EF4-FFF2-40B4-BE49-F238E27FC236}">
              <a16:creationId xmlns:a16="http://schemas.microsoft.com/office/drawing/2014/main" id="{7AB1E1D8-B6AE-44C8-96F5-241D36CAC3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65071625"/>
          <a:ext cx="1560000" cy="2340000"/>
        </a:xfrm>
        <a:prstGeom prst="rect">
          <a:avLst/>
        </a:prstGeom>
      </xdr:spPr>
    </xdr:pic>
    <xdr:clientData/>
  </xdr:oneCellAnchor>
  <xdr:oneCellAnchor>
    <xdr:from>
      <xdr:col>1</xdr:col>
      <xdr:colOff>333374</xdr:colOff>
      <xdr:row>5</xdr:row>
      <xdr:rowOff>71437</xdr:rowOff>
    </xdr:from>
    <xdr:ext cx="1560000" cy="2340000"/>
    <xdr:pic>
      <xdr:nvPicPr>
        <xdr:cNvPr id="69" name="Kép 68">
          <a:extLst>
            <a:ext uri="{FF2B5EF4-FFF2-40B4-BE49-F238E27FC236}">
              <a16:creationId xmlns:a16="http://schemas.microsoft.com/office/drawing/2014/main" id="{FA42E2C7-957E-49E6-A9D8-24207F24ED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499" y="70127812"/>
          <a:ext cx="1560000" cy="2340000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6</xdr:row>
      <xdr:rowOff>119063</xdr:rowOff>
    </xdr:from>
    <xdr:ext cx="1560000" cy="2340000"/>
    <xdr:pic>
      <xdr:nvPicPr>
        <xdr:cNvPr id="70" name="Kép 69">
          <a:extLst>
            <a:ext uri="{FF2B5EF4-FFF2-40B4-BE49-F238E27FC236}">
              <a16:creationId xmlns:a16="http://schemas.microsoft.com/office/drawing/2014/main" id="{07197CD1-E69A-4031-8800-BDAE4ABA81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70175438"/>
          <a:ext cx="1560000" cy="2340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71437</xdr:colOff>
      <xdr:row>3</xdr:row>
      <xdr:rowOff>523875</xdr:rowOff>
    </xdr:from>
    <xdr:ext cx="2160000" cy="1440000"/>
    <xdr:pic>
      <xdr:nvPicPr>
        <xdr:cNvPr id="3" name="Kép 2">
          <a:extLst>
            <a:ext uri="{FF2B5EF4-FFF2-40B4-BE49-F238E27FC236}">
              <a16:creationId xmlns:a16="http://schemas.microsoft.com/office/drawing/2014/main" id="{F0C641F4-4C74-4BFC-B432-C3E889B72F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3968" y="2000250"/>
          <a:ext cx="2160000" cy="1440000"/>
        </a:xfrm>
        <a:prstGeom prst="rect">
          <a:avLst/>
        </a:prstGeom>
      </xdr:spPr>
    </xdr:pic>
    <xdr:clientData/>
  </xdr:oneCellAnchor>
  <xdr:oneCellAnchor>
    <xdr:from>
      <xdr:col>1</xdr:col>
      <xdr:colOff>381000</xdr:colOff>
      <xdr:row>4</xdr:row>
      <xdr:rowOff>95250</xdr:rowOff>
    </xdr:from>
    <xdr:ext cx="1556100" cy="2340000"/>
    <xdr:pic>
      <xdr:nvPicPr>
        <xdr:cNvPr id="4" name="Kép 3">
          <a:extLst>
            <a:ext uri="{FF2B5EF4-FFF2-40B4-BE49-F238E27FC236}">
              <a16:creationId xmlns:a16="http://schemas.microsoft.com/office/drawing/2014/main" id="{D5627591-ECBE-4E04-BA71-745C878D77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3531" y="3036094"/>
          <a:ext cx="1556100" cy="2340000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5</xdr:row>
      <xdr:rowOff>71437</xdr:rowOff>
    </xdr:from>
    <xdr:ext cx="1560000" cy="2340000"/>
    <xdr:pic>
      <xdr:nvPicPr>
        <xdr:cNvPr id="5" name="Kép 4">
          <a:extLst>
            <a:ext uri="{FF2B5EF4-FFF2-40B4-BE49-F238E27FC236}">
              <a16:creationId xmlns:a16="http://schemas.microsoft.com/office/drawing/2014/main" id="{21441C4E-DB43-4BE9-B73C-9597CB7DAC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5906" y="4679156"/>
          <a:ext cx="1560000" cy="2340000"/>
        </a:xfrm>
        <a:prstGeom prst="rect">
          <a:avLst/>
        </a:prstGeom>
      </xdr:spPr>
    </xdr:pic>
    <xdr:clientData/>
  </xdr:oneCellAnchor>
  <xdr:oneCellAnchor>
    <xdr:from>
      <xdr:col>1</xdr:col>
      <xdr:colOff>381000</xdr:colOff>
      <xdr:row>6</xdr:row>
      <xdr:rowOff>95250</xdr:rowOff>
    </xdr:from>
    <xdr:ext cx="1560000" cy="2340000"/>
    <xdr:pic>
      <xdr:nvPicPr>
        <xdr:cNvPr id="6" name="Kép 5">
          <a:extLst>
            <a:ext uri="{FF2B5EF4-FFF2-40B4-BE49-F238E27FC236}">
              <a16:creationId xmlns:a16="http://schemas.microsoft.com/office/drawing/2014/main" id="{5EC43D7D-E471-4893-BA54-F891DEA696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3531" y="6429375"/>
          <a:ext cx="1560000" cy="2340000"/>
        </a:xfrm>
        <a:prstGeom prst="rect">
          <a:avLst/>
        </a:prstGeom>
      </xdr:spPr>
    </xdr:pic>
    <xdr:clientData/>
  </xdr:oneCellAnchor>
  <xdr:oneCellAnchor>
    <xdr:from>
      <xdr:col>1</xdr:col>
      <xdr:colOff>381000</xdr:colOff>
      <xdr:row>7</xdr:row>
      <xdr:rowOff>95250</xdr:rowOff>
    </xdr:from>
    <xdr:ext cx="1560000" cy="2340000"/>
    <xdr:pic>
      <xdr:nvPicPr>
        <xdr:cNvPr id="7" name="Kép 6">
          <a:extLst>
            <a:ext uri="{FF2B5EF4-FFF2-40B4-BE49-F238E27FC236}">
              <a16:creationId xmlns:a16="http://schemas.microsoft.com/office/drawing/2014/main" id="{41639A70-BEB4-4E7A-8A4D-6297F78EB4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3531" y="7584281"/>
          <a:ext cx="1560000" cy="2340000"/>
        </a:xfrm>
        <a:prstGeom prst="rect">
          <a:avLst/>
        </a:prstGeom>
      </xdr:spPr>
    </xdr:pic>
    <xdr:clientData/>
  </xdr:oneCellAnchor>
  <xdr:oneCellAnchor>
    <xdr:from>
      <xdr:col>1</xdr:col>
      <xdr:colOff>357187</xdr:colOff>
      <xdr:row>8</xdr:row>
      <xdr:rowOff>95250</xdr:rowOff>
    </xdr:from>
    <xdr:ext cx="1560000" cy="2340000"/>
    <xdr:pic>
      <xdr:nvPicPr>
        <xdr:cNvPr id="8" name="Kép 7">
          <a:extLst>
            <a:ext uri="{FF2B5EF4-FFF2-40B4-BE49-F238E27FC236}">
              <a16:creationId xmlns:a16="http://schemas.microsoft.com/office/drawing/2014/main" id="{0DB47196-7DCE-4D25-B993-31D56099F1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9718" y="9179719"/>
          <a:ext cx="1560000" cy="2340000"/>
        </a:xfrm>
        <a:prstGeom prst="rect">
          <a:avLst/>
        </a:prstGeom>
      </xdr:spPr>
    </xdr:pic>
    <xdr:clientData/>
  </xdr:oneCellAnchor>
  <xdr:oneCellAnchor>
    <xdr:from>
      <xdr:col>1</xdr:col>
      <xdr:colOff>357187</xdr:colOff>
      <xdr:row>9</xdr:row>
      <xdr:rowOff>71437</xdr:rowOff>
    </xdr:from>
    <xdr:ext cx="1556100" cy="2340000"/>
    <xdr:pic>
      <xdr:nvPicPr>
        <xdr:cNvPr id="9" name="Kép 8">
          <a:extLst>
            <a:ext uri="{FF2B5EF4-FFF2-40B4-BE49-F238E27FC236}">
              <a16:creationId xmlns:a16="http://schemas.microsoft.com/office/drawing/2014/main" id="{659A6F50-0B19-4E17-8109-262F5FE05D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9718" y="10358437"/>
          <a:ext cx="1556100" cy="2340000"/>
        </a:xfrm>
        <a:prstGeom prst="rect">
          <a:avLst/>
        </a:prstGeom>
      </xdr:spPr>
    </xdr:pic>
    <xdr:clientData/>
  </xdr:oneCellAnchor>
  <xdr:oneCellAnchor>
    <xdr:from>
      <xdr:col>1</xdr:col>
      <xdr:colOff>361950</xdr:colOff>
      <xdr:row>10</xdr:row>
      <xdr:rowOff>114300</xdr:rowOff>
    </xdr:from>
    <xdr:ext cx="1560000" cy="2340000"/>
    <xdr:pic>
      <xdr:nvPicPr>
        <xdr:cNvPr id="10" name="Kép 9">
          <a:extLst>
            <a:ext uri="{FF2B5EF4-FFF2-40B4-BE49-F238E27FC236}">
              <a16:creationId xmlns:a16="http://schemas.microsoft.com/office/drawing/2014/main" id="{953AA4D9-DE30-43D4-B6CF-A5B21FFC54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4481" y="11818144"/>
          <a:ext cx="1560000" cy="2340000"/>
        </a:xfrm>
        <a:prstGeom prst="rect">
          <a:avLst/>
        </a:prstGeom>
      </xdr:spPr>
    </xdr:pic>
    <xdr:clientData/>
  </xdr:oneCellAnchor>
  <xdr:oneCellAnchor>
    <xdr:from>
      <xdr:col>1</xdr:col>
      <xdr:colOff>342900</xdr:colOff>
      <xdr:row>11</xdr:row>
      <xdr:rowOff>114300</xdr:rowOff>
    </xdr:from>
    <xdr:ext cx="1560000" cy="2340000"/>
    <xdr:pic>
      <xdr:nvPicPr>
        <xdr:cNvPr id="11" name="Kép 10">
          <a:extLst>
            <a:ext uri="{FF2B5EF4-FFF2-40B4-BE49-F238E27FC236}">
              <a16:creationId xmlns:a16="http://schemas.microsoft.com/office/drawing/2014/main" id="{4C531D02-4233-4F27-BA13-4E84D57B07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5431" y="12984956"/>
          <a:ext cx="1560000" cy="2340000"/>
        </a:xfrm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547688</xdr:rowOff>
    </xdr:from>
    <xdr:ext cx="2160000" cy="1440000"/>
    <xdr:pic>
      <xdr:nvPicPr>
        <xdr:cNvPr id="12" name="Kép 11">
          <a:extLst>
            <a:ext uri="{FF2B5EF4-FFF2-40B4-BE49-F238E27FC236}">
              <a16:creationId xmlns:a16="http://schemas.microsoft.com/office/drawing/2014/main" id="{D8510ECE-6ED9-4559-B4E5-7CB0A55DD0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156" y="14918532"/>
          <a:ext cx="2160000" cy="1440000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13</xdr:row>
      <xdr:rowOff>119062</xdr:rowOff>
    </xdr:from>
    <xdr:ext cx="1560000" cy="2340000"/>
    <xdr:pic>
      <xdr:nvPicPr>
        <xdr:cNvPr id="13" name="Kép 12">
          <a:extLst>
            <a:ext uri="{FF2B5EF4-FFF2-40B4-BE49-F238E27FC236}">
              <a16:creationId xmlns:a16="http://schemas.microsoft.com/office/drawing/2014/main" id="{30C54440-A7A5-4AAD-B9C8-FAF7EF92FD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5906" y="15918656"/>
          <a:ext cx="1560000" cy="2340000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14</xdr:row>
      <xdr:rowOff>71438</xdr:rowOff>
    </xdr:from>
    <xdr:ext cx="1560000" cy="2340000"/>
    <xdr:pic>
      <xdr:nvPicPr>
        <xdr:cNvPr id="14" name="Kép 13">
          <a:extLst>
            <a:ext uri="{FF2B5EF4-FFF2-40B4-BE49-F238E27FC236}">
              <a16:creationId xmlns:a16="http://schemas.microsoft.com/office/drawing/2014/main" id="{11B96598-DD57-4F48-8039-EF9C1CDAC5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5906" y="17371219"/>
          <a:ext cx="1560000" cy="2340000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15</xdr:row>
      <xdr:rowOff>95250</xdr:rowOff>
    </xdr:from>
    <xdr:ext cx="1560000" cy="2340000"/>
    <xdr:pic>
      <xdr:nvPicPr>
        <xdr:cNvPr id="15" name="Kép 14">
          <a:extLst>
            <a:ext uri="{FF2B5EF4-FFF2-40B4-BE49-F238E27FC236}">
              <a16:creationId xmlns:a16="http://schemas.microsoft.com/office/drawing/2014/main" id="{72643731-0E11-4727-86DD-1E6345CF2D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5906" y="18990469"/>
          <a:ext cx="1560000" cy="2340000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16</xdr:row>
      <xdr:rowOff>71437</xdr:rowOff>
    </xdr:from>
    <xdr:ext cx="1560000" cy="2340000"/>
    <xdr:pic>
      <xdr:nvPicPr>
        <xdr:cNvPr id="16" name="Kép 15">
          <a:extLst>
            <a:ext uri="{FF2B5EF4-FFF2-40B4-BE49-F238E27FC236}">
              <a16:creationId xmlns:a16="http://schemas.microsoft.com/office/drawing/2014/main" id="{51A5CEF4-341B-4B90-A05F-20835F33D3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5906" y="20466843"/>
          <a:ext cx="1560000" cy="2340000"/>
        </a:xfrm>
        <a:prstGeom prst="rect">
          <a:avLst/>
        </a:prstGeom>
      </xdr:spPr>
    </xdr:pic>
    <xdr:clientData/>
  </xdr:oneCellAnchor>
  <xdr:oneCellAnchor>
    <xdr:from>
      <xdr:col>1</xdr:col>
      <xdr:colOff>357187</xdr:colOff>
      <xdr:row>18</xdr:row>
      <xdr:rowOff>85045</xdr:rowOff>
    </xdr:from>
    <xdr:ext cx="1560000" cy="2340000"/>
    <xdr:pic>
      <xdr:nvPicPr>
        <xdr:cNvPr id="17" name="Kép 16">
          <a:extLst>
            <a:ext uri="{FF2B5EF4-FFF2-40B4-BE49-F238E27FC236}">
              <a16:creationId xmlns:a16="http://schemas.microsoft.com/office/drawing/2014/main" id="{824BA43D-4869-4D92-8465-B804E7113C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4616" y="39532152"/>
          <a:ext cx="1560000" cy="2340000"/>
        </a:xfrm>
        <a:prstGeom prst="rect">
          <a:avLst/>
        </a:prstGeom>
      </xdr:spPr>
    </xdr:pic>
    <xdr:clientData/>
  </xdr:oneCellAnchor>
  <xdr:oneCellAnchor>
    <xdr:from>
      <xdr:col>1</xdr:col>
      <xdr:colOff>309562</xdr:colOff>
      <xdr:row>17</xdr:row>
      <xdr:rowOff>95250</xdr:rowOff>
    </xdr:from>
    <xdr:ext cx="1560000" cy="2340000"/>
    <xdr:pic>
      <xdr:nvPicPr>
        <xdr:cNvPr id="18" name="Kép 17">
          <a:extLst>
            <a:ext uri="{FF2B5EF4-FFF2-40B4-BE49-F238E27FC236}">
              <a16:creationId xmlns:a16="http://schemas.microsoft.com/office/drawing/2014/main" id="{659FCF01-7B88-411A-AC79-2017C7136A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2093" y="22109906"/>
          <a:ext cx="1560000" cy="2340000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19</xdr:row>
      <xdr:rowOff>95250</xdr:rowOff>
    </xdr:from>
    <xdr:ext cx="1560000" cy="2340000"/>
    <xdr:pic>
      <xdr:nvPicPr>
        <xdr:cNvPr id="19" name="Kép 18">
          <a:extLst>
            <a:ext uri="{FF2B5EF4-FFF2-40B4-BE49-F238E27FC236}">
              <a16:creationId xmlns:a16="http://schemas.microsoft.com/office/drawing/2014/main" id="{C1392B8F-45FE-434E-8F07-41A19F167A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5906" y="25455563"/>
          <a:ext cx="1560000" cy="2340000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20</xdr:row>
      <xdr:rowOff>95250</xdr:rowOff>
    </xdr:from>
    <xdr:ext cx="1560000" cy="2340000"/>
    <xdr:pic>
      <xdr:nvPicPr>
        <xdr:cNvPr id="20" name="Kép 19">
          <a:extLst>
            <a:ext uri="{FF2B5EF4-FFF2-40B4-BE49-F238E27FC236}">
              <a16:creationId xmlns:a16="http://schemas.microsoft.com/office/drawing/2014/main" id="{A4F3BC17-B58A-4B08-9D1C-71BE150A65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5906" y="27098625"/>
          <a:ext cx="1560000" cy="2340000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21</xdr:row>
      <xdr:rowOff>95250</xdr:rowOff>
    </xdr:from>
    <xdr:ext cx="1560000" cy="2340000"/>
    <xdr:pic>
      <xdr:nvPicPr>
        <xdr:cNvPr id="22" name="Kép 21">
          <a:extLst>
            <a:ext uri="{FF2B5EF4-FFF2-40B4-BE49-F238E27FC236}">
              <a16:creationId xmlns:a16="http://schemas.microsoft.com/office/drawing/2014/main" id="{D035BCAC-EA5C-418A-9FB9-A7AA96A559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5906" y="28741688"/>
          <a:ext cx="1560000" cy="2340000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22</xdr:row>
      <xdr:rowOff>71438</xdr:rowOff>
    </xdr:from>
    <xdr:ext cx="1560000" cy="2340000"/>
    <xdr:pic>
      <xdr:nvPicPr>
        <xdr:cNvPr id="23" name="Kép 22">
          <a:extLst>
            <a:ext uri="{FF2B5EF4-FFF2-40B4-BE49-F238E27FC236}">
              <a16:creationId xmlns:a16="http://schemas.microsoft.com/office/drawing/2014/main" id="{453B717A-4E54-44AC-8524-EC02C421C9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5906" y="30527626"/>
          <a:ext cx="1560000" cy="2340000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23</xdr:row>
      <xdr:rowOff>95250</xdr:rowOff>
    </xdr:from>
    <xdr:ext cx="1560000" cy="2340000"/>
    <xdr:pic>
      <xdr:nvPicPr>
        <xdr:cNvPr id="24" name="Kép 23">
          <a:extLst>
            <a:ext uri="{FF2B5EF4-FFF2-40B4-BE49-F238E27FC236}">
              <a16:creationId xmlns:a16="http://schemas.microsoft.com/office/drawing/2014/main" id="{32E3E1B5-73AB-4CE5-A570-6B3E1DA089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5906" y="31718250"/>
          <a:ext cx="1560000" cy="2340000"/>
        </a:xfrm>
        <a:prstGeom prst="rect">
          <a:avLst/>
        </a:prstGeom>
      </xdr:spPr>
    </xdr:pic>
    <xdr:clientData/>
  </xdr:oneCellAnchor>
  <xdr:oneCellAnchor>
    <xdr:from>
      <xdr:col>1</xdr:col>
      <xdr:colOff>342900</xdr:colOff>
      <xdr:row>24</xdr:row>
      <xdr:rowOff>76200</xdr:rowOff>
    </xdr:from>
    <xdr:ext cx="1560000" cy="2340000"/>
    <xdr:pic>
      <xdr:nvPicPr>
        <xdr:cNvPr id="26" name="Kép 25">
          <a:extLst>
            <a:ext uri="{FF2B5EF4-FFF2-40B4-BE49-F238E27FC236}">
              <a16:creationId xmlns:a16="http://schemas.microsoft.com/office/drawing/2014/main" id="{E1DC0B89-C17C-4476-A3C9-B7C6EADCF2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5431" y="33080325"/>
          <a:ext cx="1560000" cy="234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BT85"/>
  <sheetViews>
    <sheetView tabSelected="1" zoomScale="70" zoomScaleNormal="70" workbookViewId="0">
      <pane xSplit="3" ySplit="3" topLeftCell="D4" activePane="bottomRight" state="frozen"/>
      <selection pane="topRight" activeCell="E1" sqref="E1"/>
      <selection pane="bottomLeft" activeCell="A5" sqref="A5"/>
      <selection pane="bottomRight"/>
    </sheetView>
  </sheetViews>
  <sheetFormatPr defaultColWidth="0" defaultRowHeight="14.5" zeroHeight="1" x14ac:dyDescent="0.35"/>
  <cols>
    <col min="1" max="1" width="18" customWidth="1"/>
    <col min="2" max="2" width="33.7265625" style="2" customWidth="1"/>
    <col min="3" max="3" width="45" customWidth="1"/>
    <col min="4" max="5" width="20.7265625" customWidth="1"/>
    <col min="6" max="6" width="45.7265625" customWidth="1"/>
    <col min="7" max="7" width="55.54296875" customWidth="1"/>
    <col min="8" max="8" width="41.81640625" customWidth="1"/>
    <col min="9" max="9" width="38.1796875" customWidth="1"/>
    <col min="10" max="10" width="45.7265625" customWidth="1"/>
    <col min="11" max="15" width="19.26953125" customWidth="1"/>
    <col min="16" max="16" width="28.54296875" bestFit="1" customWidth="1"/>
    <col min="17" max="19" width="36" customWidth="1"/>
    <col min="20" max="20" width="26" customWidth="1"/>
    <col min="21" max="21" width="20.7265625" customWidth="1"/>
    <col min="22" max="22" width="20.7265625" style="2" customWidth="1"/>
    <col min="23" max="23" width="19" customWidth="1"/>
    <col min="24" max="24" width="25" customWidth="1"/>
    <col min="25" max="26" width="36.26953125" customWidth="1"/>
    <col min="27" max="27" width="30" customWidth="1"/>
    <col min="28" max="28" width="40.81640625" style="89" bestFit="1" customWidth="1"/>
    <col min="29" max="29" width="42" customWidth="1"/>
    <col min="30" max="30" width="8.81640625" customWidth="1"/>
    <col min="31" max="71" width="0" hidden="1" customWidth="1"/>
    <col min="73" max="16384" width="8.81640625" hidden="1"/>
  </cols>
  <sheetData>
    <row r="1" spans="1:29" s="1" customFormat="1" ht="28.5" customHeight="1" thickBot="1" x14ac:dyDescent="0.4">
      <c r="A1" s="62"/>
      <c r="B1" s="63"/>
      <c r="C1" s="64"/>
      <c r="D1" s="64"/>
      <c r="E1" s="64"/>
      <c r="F1" s="64"/>
      <c r="G1" s="62"/>
      <c r="H1" s="62"/>
      <c r="I1" s="62"/>
      <c r="J1" s="61"/>
      <c r="K1" s="65"/>
      <c r="L1" s="36"/>
      <c r="M1" s="44" t="s">
        <v>3</v>
      </c>
      <c r="N1" s="36"/>
      <c r="O1" s="37"/>
      <c r="P1" s="43"/>
      <c r="Q1" s="44"/>
      <c r="R1" s="44"/>
      <c r="S1" s="44"/>
      <c r="T1" s="44"/>
      <c r="U1" s="44"/>
      <c r="V1" s="44"/>
      <c r="W1" s="36" t="s">
        <v>4</v>
      </c>
      <c r="X1" s="36"/>
      <c r="Y1" s="36"/>
      <c r="Z1" s="36"/>
      <c r="AA1" s="36"/>
      <c r="AB1" s="44"/>
      <c r="AC1" s="37"/>
    </row>
    <row r="2" spans="1:29" s="76" customFormat="1" ht="28.5" customHeight="1" thickTop="1" x14ac:dyDescent="0.45">
      <c r="A2" s="66" t="s">
        <v>133</v>
      </c>
      <c r="B2" s="66" t="s">
        <v>135</v>
      </c>
      <c r="C2" s="67" t="s">
        <v>0</v>
      </c>
      <c r="D2" s="67" t="s">
        <v>137</v>
      </c>
      <c r="E2" s="67" t="s">
        <v>139</v>
      </c>
      <c r="F2" s="67" t="s">
        <v>141</v>
      </c>
      <c r="G2" s="66" t="s">
        <v>1</v>
      </c>
      <c r="H2" s="66" t="s">
        <v>127</v>
      </c>
      <c r="I2" s="66" t="s">
        <v>5</v>
      </c>
      <c r="J2" s="68" t="s">
        <v>2</v>
      </c>
      <c r="K2" s="69" t="s">
        <v>143</v>
      </c>
      <c r="L2" s="70" t="s">
        <v>60</v>
      </c>
      <c r="M2" s="70" t="s">
        <v>6</v>
      </c>
      <c r="N2" s="70" t="s">
        <v>7</v>
      </c>
      <c r="O2" s="71" t="s">
        <v>145</v>
      </c>
      <c r="P2" s="72" t="s">
        <v>167</v>
      </c>
      <c r="Q2" s="73" t="s">
        <v>149</v>
      </c>
      <c r="R2" s="73" t="s">
        <v>151</v>
      </c>
      <c r="S2" s="73" t="s">
        <v>153</v>
      </c>
      <c r="T2" s="73" t="s">
        <v>154</v>
      </c>
      <c r="U2" s="73" t="s">
        <v>155</v>
      </c>
      <c r="V2" s="73" t="s">
        <v>156</v>
      </c>
      <c r="W2" s="74" t="s">
        <v>158</v>
      </c>
      <c r="X2" s="74" t="s">
        <v>160</v>
      </c>
      <c r="Y2" s="73" t="s">
        <v>161</v>
      </c>
      <c r="Z2" s="73" t="s">
        <v>163</v>
      </c>
      <c r="AA2" s="73" t="s">
        <v>165</v>
      </c>
      <c r="AB2" s="73" t="s">
        <v>132</v>
      </c>
      <c r="AC2" s="75" t="s">
        <v>46</v>
      </c>
    </row>
    <row r="3" spans="1:29" s="86" customFormat="1" ht="60.4" customHeight="1" x14ac:dyDescent="0.35">
      <c r="A3" s="77" t="s">
        <v>134</v>
      </c>
      <c r="B3" s="77" t="s">
        <v>136</v>
      </c>
      <c r="C3" s="78"/>
      <c r="D3" s="78" t="s">
        <v>138</v>
      </c>
      <c r="E3" s="78" t="s">
        <v>140</v>
      </c>
      <c r="F3" s="78" t="s">
        <v>142</v>
      </c>
      <c r="G3" s="77"/>
      <c r="H3" s="77"/>
      <c r="I3" s="77"/>
      <c r="J3" s="79"/>
      <c r="K3" s="80" t="s">
        <v>144</v>
      </c>
      <c r="L3" s="77"/>
      <c r="M3" s="77"/>
      <c r="N3" s="77"/>
      <c r="O3" s="81" t="s">
        <v>146</v>
      </c>
      <c r="P3" s="82" t="s">
        <v>152</v>
      </c>
      <c r="Q3" s="83" t="s">
        <v>150</v>
      </c>
      <c r="R3" s="83" t="s">
        <v>152</v>
      </c>
      <c r="S3" s="83" t="s">
        <v>150</v>
      </c>
      <c r="T3" s="83" t="s">
        <v>150</v>
      </c>
      <c r="U3" s="83" t="s">
        <v>150</v>
      </c>
      <c r="V3" s="83" t="s">
        <v>157</v>
      </c>
      <c r="W3" s="84" t="s">
        <v>159</v>
      </c>
      <c r="X3" s="84" t="s">
        <v>152</v>
      </c>
      <c r="Y3" s="83" t="s">
        <v>162</v>
      </c>
      <c r="Z3" s="83" t="s">
        <v>164</v>
      </c>
      <c r="AA3" s="83" t="s">
        <v>166</v>
      </c>
      <c r="AB3" s="83"/>
      <c r="AC3" s="85"/>
    </row>
    <row r="4" spans="1:29" ht="199.5" customHeight="1" x14ac:dyDescent="0.35">
      <c r="A4" s="54" t="s">
        <v>81</v>
      </c>
      <c r="B4" s="3"/>
      <c r="C4" s="3" t="s">
        <v>61</v>
      </c>
      <c r="D4" s="4">
        <v>250</v>
      </c>
      <c r="E4" s="5">
        <f>4*739</f>
        <v>2956</v>
      </c>
      <c r="F4" s="11" t="s">
        <v>100</v>
      </c>
      <c r="G4" s="3" t="s">
        <v>15</v>
      </c>
      <c r="H4" s="3" t="s">
        <v>37</v>
      </c>
      <c r="I4" s="35" t="s">
        <v>119</v>
      </c>
      <c r="J4" s="11" t="s">
        <v>101</v>
      </c>
      <c r="K4" s="6">
        <v>8.82</v>
      </c>
      <c r="L4" s="7">
        <v>8.33</v>
      </c>
      <c r="M4" s="7">
        <v>6.11</v>
      </c>
      <c r="N4" s="7">
        <v>12.67</v>
      </c>
      <c r="O4" s="8">
        <v>35.9</v>
      </c>
      <c r="P4" s="53">
        <v>68.3</v>
      </c>
      <c r="Q4" s="9">
        <v>23.2</v>
      </c>
      <c r="R4" s="9">
        <v>3.6</v>
      </c>
      <c r="S4" s="7">
        <v>4.99</v>
      </c>
      <c r="T4" s="9">
        <v>1.7</v>
      </c>
      <c r="U4" s="7">
        <v>1.3</v>
      </c>
      <c r="V4" s="7">
        <v>3.3</v>
      </c>
      <c r="W4" s="9">
        <v>1.7</v>
      </c>
      <c r="X4" s="10">
        <v>0.55000000000000004</v>
      </c>
      <c r="Y4" s="7" t="s">
        <v>50</v>
      </c>
      <c r="Z4" s="7" t="s">
        <v>53</v>
      </c>
      <c r="AA4" s="7" t="s">
        <v>37</v>
      </c>
      <c r="AB4" s="49" t="s">
        <v>47</v>
      </c>
      <c r="AC4" s="12" t="s">
        <v>47</v>
      </c>
    </row>
    <row r="5" spans="1:29" ht="200.15" customHeight="1" x14ac:dyDescent="0.35">
      <c r="A5" s="26">
        <v>1</v>
      </c>
      <c r="B5" s="16"/>
      <c r="C5" s="16" t="s">
        <v>75</v>
      </c>
      <c r="D5" s="17">
        <v>200</v>
      </c>
      <c r="E5" s="18">
        <f>5*796</f>
        <v>3980</v>
      </c>
      <c r="F5" s="24" t="s">
        <v>105</v>
      </c>
      <c r="G5" s="16" t="s">
        <v>12</v>
      </c>
      <c r="H5" s="16" t="s">
        <v>33</v>
      </c>
      <c r="I5" s="34" t="s">
        <v>116</v>
      </c>
      <c r="J5" s="24" t="s">
        <v>111</v>
      </c>
      <c r="K5" s="19">
        <v>8.35</v>
      </c>
      <c r="L5" s="20">
        <v>7.22</v>
      </c>
      <c r="M5" s="20">
        <v>6.66</v>
      </c>
      <c r="N5" s="20">
        <v>12.33</v>
      </c>
      <c r="O5" s="21">
        <v>34.6</v>
      </c>
      <c r="P5" s="20">
        <v>63.2</v>
      </c>
      <c r="Q5" s="23">
        <v>23.7</v>
      </c>
      <c r="R5" s="23">
        <v>3.7</v>
      </c>
      <c r="S5" s="22">
        <v>9.1</v>
      </c>
      <c r="T5" s="23">
        <v>2.4</v>
      </c>
      <c r="U5" s="23">
        <v>1</v>
      </c>
      <c r="V5" s="20">
        <v>1.4</v>
      </c>
      <c r="W5" s="23">
        <v>1.6</v>
      </c>
      <c r="X5" s="22">
        <v>0.63</v>
      </c>
      <c r="Y5" s="20" t="s">
        <v>50</v>
      </c>
      <c r="Z5" s="20" t="s">
        <v>48</v>
      </c>
      <c r="AA5" s="20" t="s">
        <v>37</v>
      </c>
      <c r="AB5" s="47" t="s">
        <v>47</v>
      </c>
      <c r="AC5" s="25" t="s">
        <v>47</v>
      </c>
    </row>
    <row r="6" spans="1:29" ht="200.15" customHeight="1" x14ac:dyDescent="0.35">
      <c r="A6" s="54" t="s">
        <v>81</v>
      </c>
      <c r="B6" s="3"/>
      <c r="C6" s="3" t="s">
        <v>68</v>
      </c>
      <c r="D6" s="4">
        <v>250</v>
      </c>
      <c r="E6" s="5">
        <f>4*399</f>
        <v>1596</v>
      </c>
      <c r="F6" s="11" t="s">
        <v>89</v>
      </c>
      <c r="G6" s="3" t="s">
        <v>23</v>
      </c>
      <c r="H6" s="3" t="s">
        <v>37</v>
      </c>
      <c r="I6" s="35" t="s">
        <v>116</v>
      </c>
      <c r="J6" s="11" t="s">
        <v>91</v>
      </c>
      <c r="K6" s="6">
        <v>7.88</v>
      </c>
      <c r="L6" s="7">
        <v>8.8800000000000008</v>
      </c>
      <c r="M6" s="7">
        <v>6.66</v>
      </c>
      <c r="N6" s="10">
        <v>10</v>
      </c>
      <c r="O6" s="8">
        <v>33.4</v>
      </c>
      <c r="P6" s="53">
        <v>67.3</v>
      </c>
      <c r="Q6" s="9">
        <v>19</v>
      </c>
      <c r="R6" s="9">
        <v>2.8</v>
      </c>
      <c r="S6" s="10">
        <v>9.9</v>
      </c>
      <c r="T6" s="9">
        <v>2.2000000000000002</v>
      </c>
      <c r="U6" s="9">
        <v>1</v>
      </c>
      <c r="V6" s="7">
        <v>4.5999999999999996</v>
      </c>
      <c r="W6" s="9">
        <v>2.5</v>
      </c>
      <c r="X6" s="10">
        <v>0.57999999999999996</v>
      </c>
      <c r="Y6" s="7" t="s">
        <v>50</v>
      </c>
      <c r="Z6" s="7" t="s">
        <v>55</v>
      </c>
      <c r="AA6" s="7" t="s">
        <v>37</v>
      </c>
      <c r="AB6" s="49" t="s">
        <v>47</v>
      </c>
      <c r="AC6" s="12" t="s">
        <v>47</v>
      </c>
    </row>
    <row r="7" spans="1:29" ht="200.15" customHeight="1" x14ac:dyDescent="0.35">
      <c r="A7" s="26">
        <v>2</v>
      </c>
      <c r="B7" s="16"/>
      <c r="C7" s="16" t="s">
        <v>78</v>
      </c>
      <c r="D7" s="17">
        <v>250</v>
      </c>
      <c r="E7" s="18">
        <v>1440</v>
      </c>
      <c r="F7" s="24" t="s">
        <v>115</v>
      </c>
      <c r="G7" s="16" t="s">
        <v>32</v>
      </c>
      <c r="H7" s="16" t="s">
        <v>37</v>
      </c>
      <c r="I7" s="34" t="s">
        <v>120</v>
      </c>
      <c r="J7" s="24" t="s">
        <v>93</v>
      </c>
      <c r="K7" s="19">
        <v>6.93</v>
      </c>
      <c r="L7" s="20">
        <v>7.22</v>
      </c>
      <c r="M7" s="20">
        <v>5.74</v>
      </c>
      <c r="N7" s="20">
        <v>9.67</v>
      </c>
      <c r="O7" s="21">
        <v>29.5</v>
      </c>
      <c r="P7" s="23">
        <v>64</v>
      </c>
      <c r="Q7" s="23">
        <v>24.5</v>
      </c>
      <c r="R7" s="23">
        <v>4</v>
      </c>
      <c r="S7" s="22">
        <v>6.7</v>
      </c>
      <c r="T7" s="23">
        <v>2.5</v>
      </c>
      <c r="U7" s="20">
        <v>1.4</v>
      </c>
      <c r="V7" s="23">
        <v>3</v>
      </c>
      <c r="W7" s="23">
        <v>2.2999999999999998</v>
      </c>
      <c r="X7" s="22">
        <v>0.9</v>
      </c>
      <c r="Y7" s="20" t="s">
        <v>50</v>
      </c>
      <c r="Z7" s="20" t="s">
        <v>48</v>
      </c>
      <c r="AA7" s="20" t="s">
        <v>49</v>
      </c>
      <c r="AB7" s="47" t="s">
        <v>47</v>
      </c>
      <c r="AC7" s="25" t="s">
        <v>47</v>
      </c>
    </row>
    <row r="8" spans="1:29" ht="200.15" customHeight="1" thickBot="1" x14ac:dyDescent="0.4">
      <c r="A8" s="13">
        <v>3</v>
      </c>
      <c r="B8" s="3"/>
      <c r="C8" s="3" t="s">
        <v>64</v>
      </c>
      <c r="D8" s="4">
        <v>250</v>
      </c>
      <c r="E8" s="5">
        <f>4*549</f>
        <v>2196</v>
      </c>
      <c r="F8" s="11" t="s">
        <v>82</v>
      </c>
      <c r="G8" s="3" t="s">
        <v>19</v>
      </c>
      <c r="H8" s="3" t="s">
        <v>37</v>
      </c>
      <c r="I8" s="35" t="s">
        <v>121</v>
      </c>
      <c r="J8" s="35" t="s">
        <v>125</v>
      </c>
      <c r="K8" s="6">
        <v>5.83</v>
      </c>
      <c r="L8" s="7">
        <v>5.55</v>
      </c>
      <c r="M8" s="7">
        <v>6.66</v>
      </c>
      <c r="N8" s="10">
        <v>10</v>
      </c>
      <c r="O8" s="14">
        <v>28</v>
      </c>
      <c r="P8" s="7">
        <v>60.3</v>
      </c>
      <c r="Q8" s="9">
        <v>27.2</v>
      </c>
      <c r="R8" s="9">
        <v>3</v>
      </c>
      <c r="S8" s="10">
        <v>7.7</v>
      </c>
      <c r="T8" s="9">
        <v>2.2999999999999998</v>
      </c>
      <c r="U8" s="7">
        <v>1.6</v>
      </c>
      <c r="V8" s="7">
        <v>1.7</v>
      </c>
      <c r="W8" s="9">
        <v>3.7</v>
      </c>
      <c r="X8" s="10">
        <v>0.86</v>
      </c>
      <c r="Y8" s="7">
        <v>2.3E-2</v>
      </c>
      <c r="Z8" s="7" t="s">
        <v>48</v>
      </c>
      <c r="AA8" s="7" t="s">
        <v>37</v>
      </c>
      <c r="AB8" s="48" t="s">
        <v>47</v>
      </c>
      <c r="AC8" s="15" t="s">
        <v>47</v>
      </c>
    </row>
    <row r="9" spans="1:29" ht="18.5" x14ac:dyDescent="0.35">
      <c r="A9" s="60" t="s">
        <v>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88"/>
      <c r="AC9" s="60"/>
    </row>
    <row r="10" spans="1:29" ht="18.5" x14ac:dyDescent="0.35">
      <c r="A10" s="87" t="s">
        <v>80</v>
      </c>
      <c r="B10" s="87"/>
      <c r="C10" s="87"/>
    </row>
    <row r="11" spans="1:29" x14ac:dyDescent="0.35"/>
    <row r="12" spans="1:29" x14ac:dyDescent="0.35"/>
    <row r="13" spans="1:29" x14ac:dyDescent="0.35"/>
    <row r="14" spans="1:29" ht="14.5" hidden="1" customHeight="1" x14ac:dyDescent="0.35"/>
    <row r="15" spans="1:29" ht="14.5" hidden="1" customHeight="1" x14ac:dyDescent="0.35"/>
    <row r="16" spans="1:29" ht="14.5" hidden="1" customHeight="1" x14ac:dyDescent="0.35"/>
    <row r="17" ht="14.5" hidden="1" customHeight="1" x14ac:dyDescent="0.35"/>
    <row r="18" ht="14.5" hidden="1" customHeight="1" x14ac:dyDescent="0.35"/>
    <row r="19" ht="14.5" hidden="1" customHeight="1" x14ac:dyDescent="0.35"/>
    <row r="20" ht="14.5" hidden="1" customHeight="1" x14ac:dyDescent="0.35"/>
    <row r="21" ht="14.5" hidden="1" customHeight="1" x14ac:dyDescent="0.35"/>
    <row r="22" ht="14.5" hidden="1" customHeight="1" x14ac:dyDescent="0.35"/>
    <row r="23" ht="14.5" hidden="1" customHeight="1" x14ac:dyDescent="0.35"/>
    <row r="24" ht="14.5" hidden="1" customHeight="1" x14ac:dyDescent="0.35"/>
    <row r="25" ht="14.5" hidden="1" customHeight="1" x14ac:dyDescent="0.35"/>
    <row r="26" ht="14.5" hidden="1" customHeight="1" x14ac:dyDescent="0.35"/>
    <row r="27" ht="14.5" hidden="1" customHeight="1" x14ac:dyDescent="0.35"/>
    <row r="28" ht="14.5" hidden="1" customHeight="1" x14ac:dyDescent="0.35"/>
    <row r="29" ht="14.5" hidden="1" customHeight="1" x14ac:dyDescent="0.35"/>
    <row r="30" ht="14.5" hidden="1" customHeight="1" x14ac:dyDescent="0.35"/>
    <row r="31" ht="14.5" hidden="1" customHeight="1" x14ac:dyDescent="0.35"/>
    <row r="32" ht="14.5" hidden="1" customHeight="1" x14ac:dyDescent="0.35"/>
    <row r="33" ht="14.5" hidden="1" customHeight="1" x14ac:dyDescent="0.35"/>
    <row r="34" ht="14.5" hidden="1" customHeight="1" x14ac:dyDescent="0.35"/>
    <row r="35" ht="14.5" hidden="1" customHeight="1" x14ac:dyDescent="0.35"/>
    <row r="36" ht="14.5" hidden="1" customHeight="1" x14ac:dyDescent="0.35"/>
    <row r="37" ht="14.5" hidden="1" customHeight="1" x14ac:dyDescent="0.35"/>
    <row r="38" ht="14.5" hidden="1" customHeight="1" x14ac:dyDescent="0.35"/>
    <row r="39" ht="14.5" hidden="1" customHeight="1" x14ac:dyDescent="0.35"/>
    <row r="40" ht="14.5" hidden="1" customHeight="1" x14ac:dyDescent="0.35"/>
    <row r="41" ht="14.5" hidden="1" customHeight="1" x14ac:dyDescent="0.35"/>
    <row r="42" ht="14.5" hidden="1" customHeight="1" x14ac:dyDescent="0.35"/>
    <row r="43" ht="14.5" hidden="1" customHeight="1" x14ac:dyDescent="0.35"/>
    <row r="44" ht="14.5" hidden="1" customHeight="1" x14ac:dyDescent="0.35"/>
    <row r="45" ht="14.5" hidden="1" customHeight="1" x14ac:dyDescent="0.35"/>
    <row r="46" ht="14.5" hidden="1" customHeight="1" x14ac:dyDescent="0.35"/>
    <row r="47" ht="14.5" hidden="1" customHeight="1" x14ac:dyDescent="0.35"/>
    <row r="48" ht="14.5" hidden="1" customHeight="1" x14ac:dyDescent="0.35"/>
    <row r="49" ht="14.5" hidden="1" customHeight="1" x14ac:dyDescent="0.35"/>
    <row r="50" ht="14.5" hidden="1" customHeight="1" x14ac:dyDescent="0.35"/>
    <row r="51" ht="14.5" hidden="1" customHeight="1" x14ac:dyDescent="0.35"/>
    <row r="52" ht="14.5" hidden="1" customHeight="1" x14ac:dyDescent="0.35"/>
    <row r="53" ht="14.5" hidden="1" customHeight="1" x14ac:dyDescent="0.35"/>
    <row r="54" ht="14.5" hidden="1" customHeight="1" x14ac:dyDescent="0.35"/>
    <row r="55" ht="14.5" hidden="1" customHeight="1" x14ac:dyDescent="0.35"/>
    <row r="56" ht="14.5" hidden="1" customHeight="1" x14ac:dyDescent="0.35"/>
    <row r="57" ht="14.5" hidden="1" customHeight="1" x14ac:dyDescent="0.35"/>
    <row r="58" ht="14.5" hidden="1" customHeight="1" x14ac:dyDescent="0.35"/>
    <row r="59" ht="14.5" hidden="1" customHeight="1" x14ac:dyDescent="0.35"/>
    <row r="60" ht="14.5" hidden="1" customHeight="1" x14ac:dyDescent="0.35"/>
    <row r="61" ht="14.5" hidden="1" customHeight="1" x14ac:dyDescent="0.35"/>
    <row r="62" ht="14.5" hidden="1" customHeight="1" x14ac:dyDescent="0.35"/>
    <row r="63" ht="14.5" hidden="1" customHeight="1" x14ac:dyDescent="0.35"/>
    <row r="64" ht="14.5" hidden="1" customHeight="1" x14ac:dyDescent="0.35"/>
    <row r="65" ht="14.5" hidden="1" customHeight="1" x14ac:dyDescent="0.35"/>
    <row r="66" ht="14.5" hidden="1" customHeight="1" x14ac:dyDescent="0.35"/>
    <row r="67" ht="14.5" hidden="1" customHeight="1" x14ac:dyDescent="0.35"/>
    <row r="68" ht="14.5" hidden="1" customHeight="1" x14ac:dyDescent="0.35"/>
    <row r="69" ht="14.5" hidden="1" customHeight="1" x14ac:dyDescent="0.35"/>
    <row r="70" ht="14.5" hidden="1" customHeight="1" x14ac:dyDescent="0.35"/>
    <row r="71" ht="14.5" hidden="1" customHeight="1" x14ac:dyDescent="0.35"/>
    <row r="72" ht="14.5" hidden="1" customHeight="1" x14ac:dyDescent="0.35"/>
    <row r="73" ht="14.5" hidden="1" customHeight="1" x14ac:dyDescent="0.35"/>
    <row r="74" ht="14.5" hidden="1" customHeight="1" x14ac:dyDescent="0.35"/>
    <row r="75" ht="14.5" hidden="1" customHeight="1" x14ac:dyDescent="0.35"/>
    <row r="76" ht="14.5" hidden="1" customHeight="1" x14ac:dyDescent="0.35"/>
    <row r="77" ht="14.5" hidden="1" customHeight="1" x14ac:dyDescent="0.35"/>
    <row r="78" ht="14.5" hidden="1" customHeight="1" x14ac:dyDescent="0.35"/>
    <row r="79" ht="14.5" hidden="1" customHeight="1" x14ac:dyDescent="0.35"/>
    <row r="80" ht="14.5" hidden="1" customHeight="1" x14ac:dyDescent="0.35"/>
    <row r="81" ht="14.5" hidden="1" customHeight="1" x14ac:dyDescent="0.35"/>
    <row r="82" ht="14.5" hidden="1" customHeight="1" x14ac:dyDescent="0.35"/>
    <row r="83" ht="14.5" hidden="1" customHeight="1" x14ac:dyDescent="0.35"/>
    <row r="84" ht="14.5" hidden="1" customHeight="1" x14ac:dyDescent="0.35"/>
    <row r="85" x14ac:dyDescent="0.35"/>
  </sheetData>
  <sheetProtection algorithmName="SHA-512" hashValue="ZkhZ5LQBXmPZWqjrLygUQQT0gOEMD/Uk4JiTLTdW+DNvxP8DGbkMylIx4ggomq3Ms6oKvwEau32B0wmfxg6clQ==" saltValue="35WKISm6x1EPJmjGQKXsJQ==" spinCount="100000" sheet="1" objects="1" scenarios="1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84"/>
  <sheetViews>
    <sheetView zoomScale="70" zoomScaleNormal="70" workbookViewId="0">
      <pane xSplit="3" ySplit="3" topLeftCell="D4" activePane="bottomRight" state="frozen"/>
      <selection pane="topRight" activeCell="E1" sqref="E1"/>
      <selection pane="bottomLeft" activeCell="A5" sqref="A5"/>
      <selection pane="bottomRight"/>
    </sheetView>
  </sheetViews>
  <sheetFormatPr defaultColWidth="0" defaultRowHeight="0" customHeight="1" zeroHeight="1" x14ac:dyDescent="0.35"/>
  <cols>
    <col min="1" max="1" width="18" customWidth="1"/>
    <col min="2" max="2" width="33.7265625" style="2" customWidth="1"/>
    <col min="3" max="3" width="45" customWidth="1"/>
    <col min="4" max="5" width="20.7265625" customWidth="1"/>
    <col min="6" max="6" width="45.7265625" customWidth="1"/>
    <col min="7" max="7" width="55.54296875" customWidth="1"/>
    <col min="8" max="8" width="41.81640625" customWidth="1"/>
    <col min="9" max="9" width="38.1796875" customWidth="1"/>
    <col min="10" max="10" width="45.7265625" customWidth="1"/>
    <col min="11" max="16" width="19.26953125" customWidth="1"/>
    <col min="17" max="19" width="36" customWidth="1"/>
    <col min="20" max="20" width="26" customWidth="1"/>
    <col min="21" max="21" width="20.7265625" customWidth="1"/>
    <col min="22" max="22" width="20.7265625" style="2" customWidth="1"/>
    <col min="23" max="23" width="19" customWidth="1"/>
    <col min="24" max="24" width="25" customWidth="1"/>
    <col min="25" max="26" width="36.26953125" customWidth="1"/>
    <col min="27" max="27" width="30" customWidth="1"/>
    <col min="28" max="28" width="41.6328125" bestFit="1" customWidth="1"/>
    <col min="29" max="29" width="42" customWidth="1"/>
    <col min="30" max="30" width="8.81640625" customWidth="1"/>
    <col min="31" max="71" width="0" hidden="1" customWidth="1"/>
    <col min="73" max="16384" width="8.81640625" hidden="1"/>
  </cols>
  <sheetData>
    <row r="1" spans="1:29" s="1" customFormat="1" ht="28.5" customHeight="1" thickBot="1" x14ac:dyDescent="0.4">
      <c r="A1" s="40"/>
      <c r="B1" s="41"/>
      <c r="C1" s="46"/>
      <c r="D1" s="46"/>
      <c r="E1" s="46"/>
      <c r="F1" s="46"/>
      <c r="G1" s="40"/>
      <c r="H1" s="40"/>
      <c r="I1" s="40"/>
      <c r="J1" s="42"/>
      <c r="K1" s="43"/>
      <c r="L1" s="44"/>
      <c r="M1" s="44" t="s">
        <v>3</v>
      </c>
      <c r="N1" s="44"/>
      <c r="O1" s="45"/>
      <c r="P1" s="43"/>
      <c r="Q1" s="44"/>
      <c r="R1" s="44"/>
      <c r="S1" s="44"/>
      <c r="T1" s="44"/>
      <c r="U1" s="44"/>
      <c r="V1" s="44"/>
      <c r="W1" s="44" t="s">
        <v>4</v>
      </c>
      <c r="X1" s="44"/>
      <c r="Y1" s="44"/>
      <c r="Z1" s="44"/>
      <c r="AA1" s="44"/>
      <c r="AB1" s="44"/>
      <c r="AC1" s="45"/>
    </row>
    <row r="2" spans="1:29" s="76" customFormat="1" ht="28.5" customHeight="1" thickTop="1" x14ac:dyDescent="0.45">
      <c r="A2" s="66" t="s">
        <v>133</v>
      </c>
      <c r="B2" s="66" t="s">
        <v>135</v>
      </c>
      <c r="C2" s="67" t="s">
        <v>0</v>
      </c>
      <c r="D2" s="67" t="s">
        <v>137</v>
      </c>
      <c r="E2" s="67" t="s">
        <v>139</v>
      </c>
      <c r="F2" s="67" t="s">
        <v>141</v>
      </c>
      <c r="G2" s="66" t="s">
        <v>1</v>
      </c>
      <c r="H2" s="66" t="s">
        <v>127</v>
      </c>
      <c r="I2" s="66" t="s">
        <v>5</v>
      </c>
      <c r="J2" s="68" t="s">
        <v>2</v>
      </c>
      <c r="K2" s="69" t="s">
        <v>143</v>
      </c>
      <c r="L2" s="70" t="s">
        <v>60</v>
      </c>
      <c r="M2" s="70" t="s">
        <v>6</v>
      </c>
      <c r="N2" s="70" t="s">
        <v>7</v>
      </c>
      <c r="O2" s="71" t="s">
        <v>145</v>
      </c>
      <c r="P2" s="72" t="s">
        <v>147</v>
      </c>
      <c r="Q2" s="73" t="s">
        <v>149</v>
      </c>
      <c r="R2" s="73" t="s">
        <v>151</v>
      </c>
      <c r="S2" s="73" t="s">
        <v>153</v>
      </c>
      <c r="T2" s="73" t="s">
        <v>154</v>
      </c>
      <c r="U2" s="73" t="s">
        <v>155</v>
      </c>
      <c r="V2" s="73" t="s">
        <v>156</v>
      </c>
      <c r="W2" s="74" t="s">
        <v>158</v>
      </c>
      <c r="X2" s="74" t="s">
        <v>160</v>
      </c>
      <c r="Y2" s="73" t="s">
        <v>161</v>
      </c>
      <c r="Z2" s="73" t="s">
        <v>163</v>
      </c>
      <c r="AA2" s="73" t="s">
        <v>165</v>
      </c>
      <c r="AB2" s="73" t="s">
        <v>132</v>
      </c>
      <c r="AC2" s="75" t="s">
        <v>46</v>
      </c>
    </row>
    <row r="3" spans="1:29" s="86" customFormat="1" ht="60.4" customHeight="1" x14ac:dyDescent="0.35">
      <c r="A3" s="77" t="s">
        <v>134</v>
      </c>
      <c r="B3" s="77" t="s">
        <v>136</v>
      </c>
      <c r="C3" s="78"/>
      <c r="D3" s="78" t="s">
        <v>138</v>
      </c>
      <c r="E3" s="78" t="s">
        <v>140</v>
      </c>
      <c r="F3" s="78" t="s">
        <v>142</v>
      </c>
      <c r="G3" s="77"/>
      <c r="H3" s="77"/>
      <c r="I3" s="77"/>
      <c r="J3" s="79"/>
      <c r="K3" s="80" t="s">
        <v>144</v>
      </c>
      <c r="L3" s="77"/>
      <c r="M3" s="77"/>
      <c r="N3" s="77"/>
      <c r="O3" s="81" t="s">
        <v>146</v>
      </c>
      <c r="P3" s="82" t="s">
        <v>148</v>
      </c>
      <c r="Q3" s="83" t="s">
        <v>150</v>
      </c>
      <c r="R3" s="83" t="s">
        <v>152</v>
      </c>
      <c r="S3" s="83" t="s">
        <v>150</v>
      </c>
      <c r="T3" s="83" t="s">
        <v>150</v>
      </c>
      <c r="U3" s="83" t="s">
        <v>150</v>
      </c>
      <c r="V3" s="83" t="s">
        <v>157</v>
      </c>
      <c r="W3" s="84" t="s">
        <v>159</v>
      </c>
      <c r="X3" s="84" t="s">
        <v>152</v>
      </c>
      <c r="Y3" s="83" t="s">
        <v>162</v>
      </c>
      <c r="Z3" s="83" t="s">
        <v>164</v>
      </c>
      <c r="AA3" s="83" t="s">
        <v>166</v>
      </c>
      <c r="AB3" s="83"/>
      <c r="AC3" s="85"/>
    </row>
    <row r="4" spans="1:29" ht="199.5" customHeight="1" x14ac:dyDescent="0.35">
      <c r="A4" s="54" t="s">
        <v>81</v>
      </c>
      <c r="B4" s="3"/>
      <c r="C4" s="3" t="s">
        <v>69</v>
      </c>
      <c r="D4" s="4">
        <v>250</v>
      </c>
      <c r="E4" s="5">
        <f>4*651</f>
        <v>2604</v>
      </c>
      <c r="F4" s="11" t="s">
        <v>89</v>
      </c>
      <c r="G4" s="3" t="s">
        <v>24</v>
      </c>
      <c r="H4" s="3" t="s">
        <v>37</v>
      </c>
      <c r="I4" s="35" t="s">
        <v>116</v>
      </c>
      <c r="J4" s="11" t="s">
        <v>90</v>
      </c>
      <c r="K4" s="6">
        <v>8.82</v>
      </c>
      <c r="L4" s="7">
        <v>10.36</v>
      </c>
      <c r="M4" s="7">
        <v>9.6199999999999992</v>
      </c>
      <c r="N4" s="7">
        <v>19.329999999999998</v>
      </c>
      <c r="O4" s="8">
        <v>48.1</v>
      </c>
      <c r="P4" s="53">
        <v>53.4</v>
      </c>
      <c r="Q4" s="9">
        <v>35.4</v>
      </c>
      <c r="R4" s="9">
        <v>16.8</v>
      </c>
      <c r="S4" s="10">
        <v>7.9</v>
      </c>
      <c r="T4" s="9">
        <v>1.7</v>
      </c>
      <c r="U4" s="7">
        <v>0.98</v>
      </c>
      <c r="V4" s="7">
        <v>2.8</v>
      </c>
      <c r="W4" s="55">
        <v>4.7</v>
      </c>
      <c r="X4" s="10">
        <v>0.65</v>
      </c>
      <c r="Y4" s="7" t="s">
        <v>50</v>
      </c>
      <c r="Z4" s="7" t="s">
        <v>56</v>
      </c>
      <c r="AA4" s="7" t="s">
        <v>37</v>
      </c>
      <c r="AB4" s="49" t="s">
        <v>47</v>
      </c>
      <c r="AC4" s="12" t="s">
        <v>47</v>
      </c>
    </row>
    <row r="5" spans="1:29" ht="199.5" customHeight="1" x14ac:dyDescent="0.35">
      <c r="A5" s="59" t="s">
        <v>81</v>
      </c>
      <c r="B5" s="16"/>
      <c r="C5" s="16" t="s">
        <v>74</v>
      </c>
      <c r="D5" s="17">
        <v>250</v>
      </c>
      <c r="E5" s="18">
        <f>4*769</f>
        <v>3076</v>
      </c>
      <c r="F5" s="24" t="s">
        <v>100</v>
      </c>
      <c r="G5" s="16" t="s">
        <v>30</v>
      </c>
      <c r="H5" s="16" t="s">
        <v>37</v>
      </c>
      <c r="I5" s="34" t="s">
        <v>116</v>
      </c>
      <c r="J5" s="24" t="s">
        <v>99</v>
      </c>
      <c r="K5" s="19">
        <v>8.19</v>
      </c>
      <c r="L5" s="20">
        <v>9.6199999999999992</v>
      </c>
      <c r="M5" s="20">
        <v>9.25</v>
      </c>
      <c r="N5" s="20">
        <v>17.329999999999998</v>
      </c>
      <c r="O5" s="21">
        <v>44.4</v>
      </c>
      <c r="P5" s="57">
        <v>51.9</v>
      </c>
      <c r="Q5" s="23">
        <v>39.700000000000003</v>
      </c>
      <c r="R5" s="23">
        <v>19.2</v>
      </c>
      <c r="S5" s="22">
        <v>5</v>
      </c>
      <c r="T5" s="23">
        <v>1.8</v>
      </c>
      <c r="U5" s="20">
        <v>1.1000000000000001</v>
      </c>
      <c r="V5" s="20">
        <v>3.5</v>
      </c>
      <c r="W5" s="23">
        <v>4</v>
      </c>
      <c r="X5" s="22">
        <v>0.5</v>
      </c>
      <c r="Y5" s="20" t="s">
        <v>50</v>
      </c>
      <c r="Z5" s="20" t="s">
        <v>48</v>
      </c>
      <c r="AA5" s="20" t="s">
        <v>37</v>
      </c>
      <c r="AB5" s="47" t="s">
        <v>47</v>
      </c>
      <c r="AC5" s="25" t="s">
        <v>47</v>
      </c>
    </row>
    <row r="6" spans="1:29" ht="199.5" customHeight="1" x14ac:dyDescent="0.35">
      <c r="A6" s="13">
        <v>1</v>
      </c>
      <c r="B6" s="3"/>
      <c r="C6" s="3" t="s">
        <v>72</v>
      </c>
      <c r="D6" s="4">
        <v>200</v>
      </c>
      <c r="E6" s="5">
        <f>5*515</f>
        <v>2575</v>
      </c>
      <c r="F6" s="11" t="s">
        <v>110</v>
      </c>
      <c r="G6" s="3" t="s">
        <v>28</v>
      </c>
      <c r="H6" s="3" t="s">
        <v>37</v>
      </c>
      <c r="I6" s="35" t="s">
        <v>116</v>
      </c>
      <c r="J6" s="11" t="s">
        <v>90</v>
      </c>
      <c r="K6" s="6">
        <v>8.0299999999999994</v>
      </c>
      <c r="L6" s="7">
        <v>9.99</v>
      </c>
      <c r="M6" s="7">
        <v>9.07</v>
      </c>
      <c r="N6" s="10">
        <v>17</v>
      </c>
      <c r="O6" s="8">
        <v>44.1</v>
      </c>
      <c r="P6" s="7">
        <v>44.1</v>
      </c>
      <c r="Q6" s="9">
        <v>37.5</v>
      </c>
      <c r="R6" s="9">
        <v>29.6</v>
      </c>
      <c r="S6" s="10">
        <v>14.9</v>
      </c>
      <c r="T6" s="9">
        <v>2.1</v>
      </c>
      <c r="U6" s="7">
        <v>0.85</v>
      </c>
      <c r="V6" s="7">
        <v>4.9000000000000004</v>
      </c>
      <c r="W6" s="9">
        <v>2.1</v>
      </c>
      <c r="X6" s="10">
        <v>0.59</v>
      </c>
      <c r="Y6" s="7" t="s">
        <v>50</v>
      </c>
      <c r="Z6" s="7" t="s">
        <v>48</v>
      </c>
      <c r="AA6" s="7" t="s">
        <v>49</v>
      </c>
      <c r="AB6" s="49" t="s">
        <v>47</v>
      </c>
      <c r="AC6" s="12" t="s">
        <v>47</v>
      </c>
    </row>
    <row r="7" spans="1:29" ht="200.15" customHeight="1" x14ac:dyDescent="0.35">
      <c r="A7" s="26">
        <v>2</v>
      </c>
      <c r="B7" s="16"/>
      <c r="C7" s="16" t="s">
        <v>70</v>
      </c>
      <c r="D7" s="17">
        <v>250</v>
      </c>
      <c r="E7" s="18">
        <f>4*429</f>
        <v>1716</v>
      </c>
      <c r="F7" s="24" t="s">
        <v>108</v>
      </c>
      <c r="G7" s="16" t="s">
        <v>25</v>
      </c>
      <c r="H7" s="16" t="s">
        <v>37</v>
      </c>
      <c r="I7" s="34" t="s">
        <v>116</v>
      </c>
      <c r="J7" s="24" t="s">
        <v>109</v>
      </c>
      <c r="K7" s="27">
        <v>7.4</v>
      </c>
      <c r="L7" s="20">
        <v>9.6199999999999992</v>
      </c>
      <c r="M7" s="20">
        <v>9.44</v>
      </c>
      <c r="N7" s="20">
        <v>16.670000000000002</v>
      </c>
      <c r="O7" s="21">
        <v>43.1</v>
      </c>
      <c r="P7" s="20">
        <v>44.4</v>
      </c>
      <c r="Q7" s="23">
        <v>40.5</v>
      </c>
      <c r="R7" s="23">
        <v>30.5</v>
      </c>
      <c r="S7" s="22">
        <v>11.6</v>
      </c>
      <c r="T7" s="23">
        <v>1.7</v>
      </c>
      <c r="U7" s="23">
        <v>1</v>
      </c>
      <c r="V7" s="23">
        <v>3</v>
      </c>
      <c r="W7" s="23">
        <v>1.9</v>
      </c>
      <c r="X7" s="22">
        <v>0.6</v>
      </c>
      <c r="Y7" s="20">
        <v>6.0000000000000001E-3</v>
      </c>
      <c r="Z7" s="20" t="s">
        <v>48</v>
      </c>
      <c r="AA7" s="20" t="s">
        <v>49</v>
      </c>
      <c r="AB7" s="47" t="s">
        <v>47</v>
      </c>
      <c r="AC7" s="25" t="s">
        <v>47</v>
      </c>
    </row>
    <row r="8" spans="1:29" ht="199.5" customHeight="1" x14ac:dyDescent="0.35">
      <c r="A8" s="13">
        <v>3</v>
      </c>
      <c r="B8" s="3"/>
      <c r="C8" s="3" t="s">
        <v>71</v>
      </c>
      <c r="D8" s="4">
        <v>200</v>
      </c>
      <c r="E8" s="5">
        <f>5*549</f>
        <v>2745</v>
      </c>
      <c r="F8" s="11" t="s">
        <v>83</v>
      </c>
      <c r="G8" s="3" t="s">
        <v>26</v>
      </c>
      <c r="H8" s="3" t="s">
        <v>37</v>
      </c>
      <c r="I8" s="35" t="s">
        <v>116</v>
      </c>
      <c r="J8" s="35" t="s">
        <v>122</v>
      </c>
      <c r="K8" s="6">
        <v>7.56</v>
      </c>
      <c r="L8" s="7">
        <v>9.6199999999999992</v>
      </c>
      <c r="M8" s="7">
        <v>9.6199999999999992</v>
      </c>
      <c r="N8" s="7">
        <v>15.67</v>
      </c>
      <c r="O8" s="8">
        <v>42.5</v>
      </c>
      <c r="P8" s="7">
        <v>44.4</v>
      </c>
      <c r="Q8" s="9">
        <v>46.4</v>
      </c>
      <c r="R8" s="9">
        <v>29.5</v>
      </c>
      <c r="S8" s="7">
        <v>5.51</v>
      </c>
      <c r="T8" s="9">
        <v>2.2999999999999998</v>
      </c>
      <c r="U8" s="7">
        <v>0.85</v>
      </c>
      <c r="V8" s="7">
        <v>2.6</v>
      </c>
      <c r="W8" s="9">
        <v>2</v>
      </c>
      <c r="X8" s="10">
        <v>0.56999999999999995</v>
      </c>
      <c r="Y8" s="7">
        <v>1.4999999999999999E-2</v>
      </c>
      <c r="Z8" s="7" t="s">
        <v>48</v>
      </c>
      <c r="AA8" s="7" t="s">
        <v>37</v>
      </c>
      <c r="AB8" s="49" t="s">
        <v>47</v>
      </c>
      <c r="AC8" s="12" t="s">
        <v>47</v>
      </c>
    </row>
    <row r="9" spans="1:29" ht="199.5" customHeight="1" x14ac:dyDescent="0.35">
      <c r="A9" s="26">
        <v>4</v>
      </c>
      <c r="B9" s="16"/>
      <c r="C9" s="16" t="s">
        <v>45</v>
      </c>
      <c r="D9" s="17">
        <v>250</v>
      </c>
      <c r="E9" s="18">
        <v>1800</v>
      </c>
      <c r="F9" s="24" t="s">
        <v>114</v>
      </c>
      <c r="G9" s="24" t="s">
        <v>92</v>
      </c>
      <c r="H9" s="39" t="s">
        <v>116</v>
      </c>
      <c r="I9" s="39" t="s">
        <v>130</v>
      </c>
      <c r="J9" s="28" t="s">
        <v>93</v>
      </c>
      <c r="K9" s="20">
        <v>8.19</v>
      </c>
      <c r="L9" s="22">
        <v>8.6999999999999993</v>
      </c>
      <c r="M9" s="20">
        <v>9.25</v>
      </c>
      <c r="N9" s="29">
        <v>16</v>
      </c>
      <c r="O9" s="30">
        <v>42.1</v>
      </c>
      <c r="P9" s="20">
        <v>38.9</v>
      </c>
      <c r="Q9" s="23">
        <v>53.6</v>
      </c>
      <c r="R9" s="23">
        <v>29.8</v>
      </c>
      <c r="S9" s="22">
        <v>3.29</v>
      </c>
      <c r="T9" s="23">
        <v>1.8</v>
      </c>
      <c r="U9" s="20">
        <v>1.6</v>
      </c>
      <c r="V9" s="20">
        <v>1.9</v>
      </c>
      <c r="W9" s="23">
        <v>1.9</v>
      </c>
      <c r="X9" s="22">
        <v>0.84</v>
      </c>
      <c r="Y9" s="20">
        <v>1.2999999999999999E-2</v>
      </c>
      <c r="Z9" s="20" t="s">
        <v>48</v>
      </c>
      <c r="AA9" s="20" t="s">
        <v>37</v>
      </c>
      <c r="AB9" s="51" t="s">
        <v>47</v>
      </c>
      <c r="AC9" s="31" t="s">
        <v>47</v>
      </c>
    </row>
    <row r="10" spans="1:29" ht="199.5" customHeight="1" x14ac:dyDescent="0.35">
      <c r="A10" s="13">
        <v>5</v>
      </c>
      <c r="B10" s="3"/>
      <c r="C10" s="11" t="s">
        <v>112</v>
      </c>
      <c r="D10" s="38" t="s">
        <v>128</v>
      </c>
      <c r="E10" s="5">
        <v>3429</v>
      </c>
      <c r="F10" s="11" t="s">
        <v>105</v>
      </c>
      <c r="G10" s="3" t="s">
        <v>27</v>
      </c>
      <c r="H10" s="3" t="s">
        <v>37</v>
      </c>
      <c r="I10" s="35" t="s">
        <v>116</v>
      </c>
      <c r="J10" s="11" t="s">
        <v>90</v>
      </c>
      <c r="K10" s="6">
        <v>7.88</v>
      </c>
      <c r="L10" s="7">
        <v>9.99</v>
      </c>
      <c r="M10" s="7">
        <v>8.8800000000000008</v>
      </c>
      <c r="N10" s="10">
        <v>15</v>
      </c>
      <c r="O10" s="8">
        <v>41.7</v>
      </c>
      <c r="P10" s="7">
        <v>43.2</v>
      </c>
      <c r="Q10" s="9">
        <v>46.6</v>
      </c>
      <c r="R10" s="9">
        <v>29.5</v>
      </c>
      <c r="S10" s="10">
        <v>6.8</v>
      </c>
      <c r="T10" s="9">
        <v>1.9</v>
      </c>
      <c r="U10" s="10">
        <v>0.9</v>
      </c>
      <c r="V10" s="7">
        <v>6.2</v>
      </c>
      <c r="W10" s="9">
        <v>2.5</v>
      </c>
      <c r="X10" s="10">
        <v>0.64</v>
      </c>
      <c r="Y10" s="7">
        <v>8.9999999999999993E-3</v>
      </c>
      <c r="Z10" s="7" t="s">
        <v>53</v>
      </c>
      <c r="AA10" s="7" t="s">
        <v>37</v>
      </c>
      <c r="AB10" s="49" t="s">
        <v>47</v>
      </c>
      <c r="AC10" s="12" t="s">
        <v>47</v>
      </c>
    </row>
    <row r="11" spans="1:29" ht="199.5" customHeight="1" x14ac:dyDescent="0.35">
      <c r="A11" s="26">
        <v>6</v>
      </c>
      <c r="B11" s="16"/>
      <c r="C11" s="16" t="s">
        <v>39</v>
      </c>
      <c r="D11" s="17">
        <v>200</v>
      </c>
      <c r="E11" s="18">
        <f>5*530</f>
        <v>2650</v>
      </c>
      <c r="F11" s="24" t="s">
        <v>89</v>
      </c>
      <c r="G11" s="16" t="s">
        <v>11</v>
      </c>
      <c r="H11" s="16" t="s">
        <v>37</v>
      </c>
      <c r="I11" s="34" t="s">
        <v>116</v>
      </c>
      <c r="J11" s="34" t="s">
        <v>123</v>
      </c>
      <c r="K11" s="19">
        <v>7.56</v>
      </c>
      <c r="L11" s="20">
        <v>9.81</v>
      </c>
      <c r="M11" s="20">
        <v>7.96</v>
      </c>
      <c r="N11" s="22">
        <v>16</v>
      </c>
      <c r="O11" s="21">
        <v>41.3</v>
      </c>
      <c r="P11" s="20">
        <v>43.1</v>
      </c>
      <c r="Q11" s="23">
        <v>49.7</v>
      </c>
      <c r="R11" s="23">
        <v>31.2</v>
      </c>
      <c r="S11" s="20">
        <v>3.94</v>
      </c>
      <c r="T11" s="23">
        <v>1.8</v>
      </c>
      <c r="U11" s="20">
        <v>0.85</v>
      </c>
      <c r="V11" s="20">
        <v>3.6</v>
      </c>
      <c r="W11" s="23">
        <v>2.1</v>
      </c>
      <c r="X11" s="22">
        <v>0.62</v>
      </c>
      <c r="Y11" s="20" t="s">
        <v>79</v>
      </c>
      <c r="Z11" s="20" t="s">
        <v>54</v>
      </c>
      <c r="AA11" s="20" t="s">
        <v>37</v>
      </c>
      <c r="AB11" s="47" t="s">
        <v>47</v>
      </c>
      <c r="AC11" s="25" t="s">
        <v>47</v>
      </c>
    </row>
    <row r="12" spans="1:29" ht="199.5" customHeight="1" x14ac:dyDescent="0.35">
      <c r="A12" s="13">
        <v>7</v>
      </c>
      <c r="B12" s="3"/>
      <c r="C12" s="3" t="s">
        <v>73</v>
      </c>
      <c r="D12" s="4">
        <v>250</v>
      </c>
      <c r="E12" s="5">
        <f>4*510</f>
        <v>2040</v>
      </c>
      <c r="F12" s="11" t="s">
        <v>89</v>
      </c>
      <c r="G12" s="3" t="s">
        <v>10</v>
      </c>
      <c r="H12" s="3" t="s">
        <v>37</v>
      </c>
      <c r="I12" s="35" t="s">
        <v>116</v>
      </c>
      <c r="J12" s="35" t="s">
        <v>124</v>
      </c>
      <c r="K12" s="6">
        <v>6.46</v>
      </c>
      <c r="L12" s="7">
        <v>9.25</v>
      </c>
      <c r="M12" s="7">
        <v>9.25</v>
      </c>
      <c r="N12" s="10">
        <v>16</v>
      </c>
      <c r="O12" s="14">
        <v>41</v>
      </c>
      <c r="P12" s="9">
        <v>43.3</v>
      </c>
      <c r="Q12" s="9">
        <v>37.6</v>
      </c>
      <c r="R12" s="9">
        <v>31</v>
      </c>
      <c r="S12" s="10">
        <v>15.9</v>
      </c>
      <c r="T12" s="9">
        <v>1.8</v>
      </c>
      <c r="U12" s="7">
        <v>0.87</v>
      </c>
      <c r="V12" s="7">
        <v>3.8</v>
      </c>
      <c r="W12" s="9">
        <v>3</v>
      </c>
      <c r="X12" s="10">
        <v>0.52</v>
      </c>
      <c r="Y12" s="7" t="s">
        <v>50</v>
      </c>
      <c r="Z12" s="7" t="s">
        <v>48</v>
      </c>
      <c r="AA12" s="7" t="s">
        <v>37</v>
      </c>
      <c r="AB12" s="49" t="s">
        <v>47</v>
      </c>
      <c r="AC12" s="12" t="s">
        <v>47</v>
      </c>
    </row>
    <row r="13" spans="1:29" ht="199.5" customHeight="1" x14ac:dyDescent="0.35">
      <c r="A13" s="26">
        <v>8</v>
      </c>
      <c r="B13" s="16"/>
      <c r="C13" s="16" t="s">
        <v>63</v>
      </c>
      <c r="D13" s="17">
        <v>250</v>
      </c>
      <c r="E13" s="18">
        <f>4*499</f>
        <v>1996</v>
      </c>
      <c r="F13" s="24" t="s">
        <v>106</v>
      </c>
      <c r="G13" s="16" t="s">
        <v>18</v>
      </c>
      <c r="H13" s="16" t="s">
        <v>37</v>
      </c>
      <c r="I13" s="34" t="s">
        <v>116</v>
      </c>
      <c r="J13" s="24" t="s">
        <v>107</v>
      </c>
      <c r="K13" s="19">
        <v>7.09</v>
      </c>
      <c r="L13" s="20">
        <v>9.6199999999999992</v>
      </c>
      <c r="M13" s="20">
        <v>9.07</v>
      </c>
      <c r="N13" s="22">
        <v>15</v>
      </c>
      <c r="O13" s="21">
        <v>40.799999999999997</v>
      </c>
      <c r="P13" s="20">
        <v>43.7</v>
      </c>
      <c r="Q13" s="23">
        <v>50.2</v>
      </c>
      <c r="R13" s="23">
        <v>30.3</v>
      </c>
      <c r="S13" s="20">
        <v>2.85</v>
      </c>
      <c r="T13" s="23">
        <v>1.9</v>
      </c>
      <c r="U13" s="20">
        <v>0.87</v>
      </c>
      <c r="V13" s="20">
        <v>5.9</v>
      </c>
      <c r="W13" s="23">
        <v>2.1</v>
      </c>
      <c r="X13" s="22">
        <v>0.48</v>
      </c>
      <c r="Y13" s="20">
        <v>2.4E-2</v>
      </c>
      <c r="Z13" s="20" t="s">
        <v>52</v>
      </c>
      <c r="AA13" s="20" t="s">
        <v>37</v>
      </c>
      <c r="AB13" s="47" t="s">
        <v>47</v>
      </c>
      <c r="AC13" s="25" t="s">
        <v>47</v>
      </c>
    </row>
    <row r="14" spans="1:29" ht="199.5" customHeight="1" x14ac:dyDescent="0.35">
      <c r="A14" s="13">
        <v>9</v>
      </c>
      <c r="B14" s="3"/>
      <c r="C14" s="3" t="s">
        <v>42</v>
      </c>
      <c r="D14" s="4">
        <v>250</v>
      </c>
      <c r="E14" s="5">
        <f>4*499</f>
        <v>1996</v>
      </c>
      <c r="F14" s="11" t="s">
        <v>113</v>
      </c>
      <c r="G14" s="3" t="s">
        <v>29</v>
      </c>
      <c r="H14" s="3" t="s">
        <v>37</v>
      </c>
      <c r="I14" s="35" t="s">
        <v>117</v>
      </c>
      <c r="J14" s="11" t="s">
        <v>84</v>
      </c>
      <c r="K14" s="6">
        <v>7.72</v>
      </c>
      <c r="L14" s="7">
        <v>8.8800000000000008</v>
      </c>
      <c r="M14" s="7">
        <v>7.77</v>
      </c>
      <c r="N14" s="7">
        <v>14.67</v>
      </c>
      <c r="O14" s="14">
        <v>39</v>
      </c>
      <c r="P14" s="7">
        <v>42.6</v>
      </c>
      <c r="Q14" s="9">
        <v>50.9</v>
      </c>
      <c r="R14" s="9">
        <v>31.2</v>
      </c>
      <c r="S14" s="10">
        <v>3</v>
      </c>
      <c r="T14" s="9">
        <v>1.8</v>
      </c>
      <c r="U14" s="7">
        <v>1.1000000000000001</v>
      </c>
      <c r="V14" s="9">
        <v>2</v>
      </c>
      <c r="W14" s="9">
        <v>1.6</v>
      </c>
      <c r="X14" s="10">
        <v>0.57999999999999996</v>
      </c>
      <c r="Y14" s="7" t="s">
        <v>50</v>
      </c>
      <c r="Z14" s="7" t="s">
        <v>57</v>
      </c>
      <c r="AA14" s="7" t="s">
        <v>37</v>
      </c>
      <c r="AB14" s="50" t="s">
        <v>47</v>
      </c>
      <c r="AC14" s="12" t="s">
        <v>47</v>
      </c>
    </row>
    <row r="15" spans="1:29" ht="199.5" customHeight="1" x14ac:dyDescent="0.35">
      <c r="A15" s="26">
        <v>10</v>
      </c>
      <c r="B15" s="16"/>
      <c r="C15" s="16" t="s">
        <v>76</v>
      </c>
      <c r="D15" s="17">
        <v>200</v>
      </c>
      <c r="E15" s="18">
        <f>5*599</f>
        <v>2995</v>
      </c>
      <c r="F15" s="24" t="s">
        <v>105</v>
      </c>
      <c r="G15" s="16" t="s">
        <v>14</v>
      </c>
      <c r="H15" s="16" t="s">
        <v>35</v>
      </c>
      <c r="I15" s="39" t="s">
        <v>121</v>
      </c>
      <c r="J15" s="34" t="s">
        <v>122</v>
      </c>
      <c r="K15" s="27">
        <v>6.3</v>
      </c>
      <c r="L15" s="20">
        <v>8.8800000000000008</v>
      </c>
      <c r="M15" s="20">
        <v>8.14</v>
      </c>
      <c r="N15" s="20">
        <v>15.33</v>
      </c>
      <c r="O15" s="21">
        <v>38.700000000000003</v>
      </c>
      <c r="P15" s="20">
        <v>44.8</v>
      </c>
      <c r="Q15" s="23">
        <v>43.8</v>
      </c>
      <c r="R15" s="23">
        <v>25.2</v>
      </c>
      <c r="S15" s="20">
        <v>7.33</v>
      </c>
      <c r="T15" s="23">
        <v>2.4</v>
      </c>
      <c r="U15" s="20">
        <v>0.98</v>
      </c>
      <c r="V15" s="20">
        <v>1.6</v>
      </c>
      <c r="W15" s="23">
        <v>2</v>
      </c>
      <c r="X15" s="22">
        <v>0.67</v>
      </c>
      <c r="Y15" s="32">
        <v>0.02</v>
      </c>
      <c r="Z15" s="20" t="s">
        <v>53</v>
      </c>
      <c r="AA15" s="20" t="s">
        <v>49</v>
      </c>
      <c r="AB15" s="47" t="s">
        <v>47</v>
      </c>
      <c r="AC15" s="25" t="s">
        <v>47</v>
      </c>
    </row>
    <row r="16" spans="1:29" ht="199.5" customHeight="1" x14ac:dyDescent="0.35">
      <c r="A16" s="54" t="s">
        <v>81</v>
      </c>
      <c r="B16" s="3"/>
      <c r="C16" s="3" t="s">
        <v>40</v>
      </c>
      <c r="D16" s="4">
        <v>250</v>
      </c>
      <c r="E16" s="5">
        <f>4*539</f>
        <v>2156</v>
      </c>
      <c r="F16" s="11" t="s">
        <v>97</v>
      </c>
      <c r="G16" s="3" t="s">
        <v>17</v>
      </c>
      <c r="H16" s="3" t="s">
        <v>37</v>
      </c>
      <c r="I16" s="35" t="s">
        <v>118</v>
      </c>
      <c r="J16" s="11" t="s">
        <v>98</v>
      </c>
      <c r="K16" s="6">
        <v>8.19</v>
      </c>
      <c r="L16" s="7">
        <v>9.07</v>
      </c>
      <c r="M16" s="7">
        <v>7.96</v>
      </c>
      <c r="N16" s="10">
        <v>13</v>
      </c>
      <c r="O16" s="8">
        <v>38.200000000000003</v>
      </c>
      <c r="P16" s="7">
        <v>44.3</v>
      </c>
      <c r="Q16" s="9">
        <v>48.5</v>
      </c>
      <c r="R16" s="9">
        <v>28.9</v>
      </c>
      <c r="S16" s="7">
        <v>3.57</v>
      </c>
      <c r="T16" s="9">
        <v>1.7</v>
      </c>
      <c r="U16" s="7">
        <v>1.5</v>
      </c>
      <c r="V16" s="7">
        <v>3.4</v>
      </c>
      <c r="W16" s="9">
        <v>1.1000000000000001</v>
      </c>
      <c r="X16" s="56">
        <v>0.39</v>
      </c>
      <c r="Y16" s="7" t="s">
        <v>50</v>
      </c>
      <c r="Z16" s="7" t="s">
        <v>51</v>
      </c>
      <c r="AA16" s="7" t="s">
        <v>37</v>
      </c>
      <c r="AB16" s="49" t="s">
        <v>47</v>
      </c>
      <c r="AC16" s="12" t="s">
        <v>47</v>
      </c>
    </row>
    <row r="17" spans="1:29" ht="199.5" customHeight="1" x14ac:dyDescent="0.35">
      <c r="A17" s="26">
        <v>11</v>
      </c>
      <c r="B17" s="16"/>
      <c r="C17" s="16" t="s">
        <v>43</v>
      </c>
      <c r="D17" s="17">
        <v>250</v>
      </c>
      <c r="E17" s="18">
        <f>4*699</f>
        <v>2796</v>
      </c>
      <c r="F17" s="24" t="s">
        <v>102</v>
      </c>
      <c r="G17" s="16" t="s">
        <v>22</v>
      </c>
      <c r="H17" s="16" t="s">
        <v>37</v>
      </c>
      <c r="I17" s="34" t="s">
        <v>116</v>
      </c>
      <c r="J17" s="24" t="s">
        <v>99</v>
      </c>
      <c r="K17" s="19">
        <v>7.09</v>
      </c>
      <c r="L17" s="20">
        <v>8.8800000000000008</v>
      </c>
      <c r="M17" s="20">
        <v>7.77</v>
      </c>
      <c r="N17" s="20">
        <v>14.33</v>
      </c>
      <c r="O17" s="21">
        <v>38.1</v>
      </c>
      <c r="P17" s="20">
        <v>44.2</v>
      </c>
      <c r="Q17" s="23">
        <v>49</v>
      </c>
      <c r="R17" s="23">
        <v>31.1</v>
      </c>
      <c r="S17" s="22">
        <v>3.7</v>
      </c>
      <c r="T17" s="23">
        <v>1.8</v>
      </c>
      <c r="U17" s="20">
        <v>0.85</v>
      </c>
      <c r="V17" s="23">
        <v>5</v>
      </c>
      <c r="W17" s="23">
        <v>1.8</v>
      </c>
      <c r="X17" s="22">
        <v>0.45</v>
      </c>
      <c r="Y17" s="20" t="s">
        <v>50</v>
      </c>
      <c r="Z17" s="20" t="s">
        <v>56</v>
      </c>
      <c r="AA17" s="20" t="s">
        <v>37</v>
      </c>
      <c r="AB17" s="47" t="s">
        <v>47</v>
      </c>
      <c r="AC17" s="25" t="s">
        <v>47</v>
      </c>
    </row>
    <row r="18" spans="1:29" ht="199.5" customHeight="1" x14ac:dyDescent="0.35">
      <c r="A18" s="13">
        <v>12</v>
      </c>
      <c r="B18" s="3"/>
      <c r="C18" s="3" t="s">
        <v>62</v>
      </c>
      <c r="D18" s="4">
        <v>200</v>
      </c>
      <c r="E18" s="5">
        <f>5*789</f>
        <v>3945</v>
      </c>
      <c r="F18" s="11" t="s">
        <v>105</v>
      </c>
      <c r="G18" s="3" t="s">
        <v>13</v>
      </c>
      <c r="H18" s="3" t="s">
        <v>34</v>
      </c>
      <c r="I18" s="35" t="s">
        <v>131</v>
      </c>
      <c r="J18" s="35" t="s">
        <v>122</v>
      </c>
      <c r="K18" s="6">
        <v>6.46</v>
      </c>
      <c r="L18" s="7">
        <v>9.6199999999999992</v>
      </c>
      <c r="M18" s="7">
        <v>6.48</v>
      </c>
      <c r="N18" s="7">
        <v>15.33</v>
      </c>
      <c r="O18" s="8">
        <v>37.9</v>
      </c>
      <c r="P18" s="7">
        <v>43.4</v>
      </c>
      <c r="Q18" s="9">
        <v>48.1</v>
      </c>
      <c r="R18" s="9">
        <v>29.8</v>
      </c>
      <c r="S18" s="7">
        <v>5.1100000000000003</v>
      </c>
      <c r="T18" s="9">
        <v>1.9</v>
      </c>
      <c r="U18" s="9">
        <v>1</v>
      </c>
      <c r="V18" s="7">
        <v>1.6</v>
      </c>
      <c r="W18" s="9">
        <v>1.5</v>
      </c>
      <c r="X18" s="10">
        <v>0.49</v>
      </c>
      <c r="Y18" s="7">
        <v>1.4E-2</v>
      </c>
      <c r="Z18" s="7" t="s">
        <v>48</v>
      </c>
      <c r="AA18" s="7" t="s">
        <v>37</v>
      </c>
      <c r="AB18" s="49" t="s">
        <v>47</v>
      </c>
      <c r="AC18" s="12" t="s">
        <v>47</v>
      </c>
    </row>
    <row r="19" spans="1:29" ht="199.5" customHeight="1" x14ac:dyDescent="0.35">
      <c r="A19" s="26">
        <v>13</v>
      </c>
      <c r="B19" s="16"/>
      <c r="C19" s="16" t="s">
        <v>44</v>
      </c>
      <c r="D19" s="17">
        <v>250</v>
      </c>
      <c r="E19" s="18">
        <f>4*599</f>
        <v>2396</v>
      </c>
      <c r="F19" s="24" t="s">
        <v>95</v>
      </c>
      <c r="G19" s="16" t="s">
        <v>31</v>
      </c>
      <c r="H19" s="16" t="s">
        <v>37</v>
      </c>
      <c r="I19" s="34" t="s">
        <v>116</v>
      </c>
      <c r="J19" s="24" t="s">
        <v>96</v>
      </c>
      <c r="K19" s="19">
        <v>7.72</v>
      </c>
      <c r="L19" s="20">
        <v>8.14</v>
      </c>
      <c r="M19" s="20">
        <v>8.14</v>
      </c>
      <c r="N19" s="20">
        <v>13.33</v>
      </c>
      <c r="O19" s="21">
        <v>37.299999999999997</v>
      </c>
      <c r="P19" s="20">
        <v>41.2</v>
      </c>
      <c r="Q19" s="23">
        <v>51.9</v>
      </c>
      <c r="R19" s="23">
        <v>31.4</v>
      </c>
      <c r="S19" s="22">
        <v>3</v>
      </c>
      <c r="T19" s="23">
        <v>1.7</v>
      </c>
      <c r="U19" s="20">
        <v>1.4</v>
      </c>
      <c r="V19" s="20">
        <v>3.2</v>
      </c>
      <c r="W19" s="23">
        <v>1.9</v>
      </c>
      <c r="X19" s="22">
        <v>0.82</v>
      </c>
      <c r="Y19" s="20">
        <v>1.7000000000000001E-2</v>
      </c>
      <c r="Z19" s="20" t="s">
        <v>48</v>
      </c>
      <c r="AA19" s="20" t="s">
        <v>37</v>
      </c>
      <c r="AB19" s="47" t="s">
        <v>47</v>
      </c>
      <c r="AC19" s="31" t="s">
        <v>47</v>
      </c>
    </row>
    <row r="20" spans="1:29" ht="199.5" customHeight="1" x14ac:dyDescent="0.35">
      <c r="A20" s="13">
        <v>14</v>
      </c>
      <c r="B20" s="3"/>
      <c r="C20" s="3" t="s">
        <v>67</v>
      </c>
      <c r="D20" s="4">
        <v>200</v>
      </c>
      <c r="E20" s="5">
        <f>5*445</f>
        <v>2225</v>
      </c>
      <c r="F20" s="11" t="s">
        <v>94</v>
      </c>
      <c r="G20" s="3" t="s">
        <v>22</v>
      </c>
      <c r="H20" s="3" t="s">
        <v>37</v>
      </c>
      <c r="I20" s="35" t="s">
        <v>116</v>
      </c>
      <c r="J20" s="3" t="s">
        <v>59</v>
      </c>
      <c r="K20" s="6">
        <v>6.14</v>
      </c>
      <c r="L20" s="7">
        <v>8.33</v>
      </c>
      <c r="M20" s="7">
        <v>8.14</v>
      </c>
      <c r="N20" s="7">
        <v>14.33</v>
      </c>
      <c r="O20" s="8">
        <v>36.9</v>
      </c>
      <c r="P20" s="7">
        <v>42.5</v>
      </c>
      <c r="Q20" s="9">
        <v>49.5</v>
      </c>
      <c r="R20" s="9">
        <v>31.4</v>
      </c>
      <c r="S20" s="10">
        <v>4.5999999999999996</v>
      </c>
      <c r="T20" s="9">
        <v>2</v>
      </c>
      <c r="U20" s="7">
        <v>0.87</v>
      </c>
      <c r="V20" s="7">
        <v>6.8</v>
      </c>
      <c r="W20" s="9">
        <v>2.4</v>
      </c>
      <c r="X20" s="10">
        <v>0.52</v>
      </c>
      <c r="Y20" s="7" t="s">
        <v>50</v>
      </c>
      <c r="Z20" s="7" t="s">
        <v>51</v>
      </c>
      <c r="AA20" s="7" t="s">
        <v>49</v>
      </c>
      <c r="AB20" s="49" t="s">
        <v>47</v>
      </c>
      <c r="AC20" s="12" t="s">
        <v>47</v>
      </c>
    </row>
    <row r="21" spans="1:29" ht="199.5" customHeight="1" x14ac:dyDescent="0.35">
      <c r="A21" s="26">
        <v>15</v>
      </c>
      <c r="B21" s="16"/>
      <c r="C21" s="16" t="s">
        <v>77</v>
      </c>
      <c r="D21" s="17">
        <v>200</v>
      </c>
      <c r="E21" s="18">
        <f>5*399</f>
        <v>1995</v>
      </c>
      <c r="F21" s="24" t="s">
        <v>104</v>
      </c>
      <c r="G21" s="16" t="s">
        <v>16</v>
      </c>
      <c r="H21" s="16" t="s">
        <v>37</v>
      </c>
      <c r="I21" s="39" t="s">
        <v>129</v>
      </c>
      <c r="J21" s="34" t="s">
        <v>91</v>
      </c>
      <c r="K21" s="19">
        <v>8.19</v>
      </c>
      <c r="L21" s="20">
        <v>9.25</v>
      </c>
      <c r="M21" s="22">
        <v>7.4</v>
      </c>
      <c r="N21" s="20">
        <v>11.67</v>
      </c>
      <c r="O21" s="21">
        <v>36.5</v>
      </c>
      <c r="P21" s="20">
        <v>43.4</v>
      </c>
      <c r="Q21" s="23">
        <v>42.2</v>
      </c>
      <c r="R21" s="23">
        <v>30.4</v>
      </c>
      <c r="S21" s="22">
        <v>11.2</v>
      </c>
      <c r="T21" s="23">
        <v>1.8</v>
      </c>
      <c r="U21" s="20">
        <v>0.85</v>
      </c>
      <c r="V21" s="20">
        <v>2.5</v>
      </c>
      <c r="W21" s="23">
        <v>1.8</v>
      </c>
      <c r="X21" s="22">
        <v>0.52</v>
      </c>
      <c r="Y21" s="20" t="s">
        <v>50</v>
      </c>
      <c r="Z21" s="20" t="s">
        <v>48</v>
      </c>
      <c r="AA21" s="20" t="s">
        <v>37</v>
      </c>
      <c r="AB21" s="47" t="s">
        <v>47</v>
      </c>
      <c r="AC21" s="25" t="s">
        <v>47</v>
      </c>
    </row>
    <row r="22" spans="1:29" ht="199.5" customHeight="1" x14ac:dyDescent="0.35">
      <c r="A22" s="13">
        <v>16</v>
      </c>
      <c r="B22" s="3"/>
      <c r="C22" s="3" t="s">
        <v>41</v>
      </c>
      <c r="D22" s="4">
        <v>250</v>
      </c>
      <c r="E22" s="5">
        <f>4*399</f>
        <v>1596</v>
      </c>
      <c r="F22" s="11" t="s">
        <v>103</v>
      </c>
      <c r="G22" s="3" t="s">
        <v>21</v>
      </c>
      <c r="H22" s="3" t="s">
        <v>37</v>
      </c>
      <c r="I22" s="35" t="s">
        <v>116</v>
      </c>
      <c r="J22" s="35" t="s">
        <v>126</v>
      </c>
      <c r="K22" s="6">
        <v>7.09</v>
      </c>
      <c r="L22" s="7">
        <v>8.51</v>
      </c>
      <c r="M22" s="10">
        <v>7.4</v>
      </c>
      <c r="N22" s="10">
        <v>13</v>
      </c>
      <c r="O22" s="14">
        <v>36</v>
      </c>
      <c r="P22" s="7">
        <v>42.3</v>
      </c>
      <c r="Q22" s="9">
        <v>49.3</v>
      </c>
      <c r="R22" s="9">
        <v>30.8</v>
      </c>
      <c r="S22" s="7">
        <v>5.09</v>
      </c>
      <c r="T22" s="9">
        <v>1.8</v>
      </c>
      <c r="U22" s="9">
        <v>1</v>
      </c>
      <c r="V22" s="7">
        <v>5.8</v>
      </c>
      <c r="W22" s="9">
        <v>1.8</v>
      </c>
      <c r="X22" s="10">
        <v>0.56000000000000005</v>
      </c>
      <c r="Y22" s="7">
        <v>1.2999999999999999E-2</v>
      </c>
      <c r="Z22" s="7" t="s">
        <v>53</v>
      </c>
      <c r="AA22" s="7" t="s">
        <v>37</v>
      </c>
      <c r="AB22" s="49" t="s">
        <v>47</v>
      </c>
      <c r="AC22" s="12" t="s">
        <v>47</v>
      </c>
    </row>
    <row r="23" spans="1:29" ht="200.15" customHeight="1" x14ac:dyDescent="0.35">
      <c r="A23" s="59" t="s">
        <v>81</v>
      </c>
      <c r="B23" s="16"/>
      <c r="C23" s="16" t="s">
        <v>66</v>
      </c>
      <c r="D23" s="17">
        <v>200</v>
      </c>
      <c r="E23" s="18">
        <f>5*459</f>
        <v>2295</v>
      </c>
      <c r="F23" s="24" t="s">
        <v>86</v>
      </c>
      <c r="G23" s="24" t="s">
        <v>87</v>
      </c>
      <c r="H23" s="16" t="s">
        <v>37</v>
      </c>
      <c r="I23" s="34" t="s">
        <v>116</v>
      </c>
      <c r="J23" s="24" t="s">
        <v>88</v>
      </c>
      <c r="K23" s="19">
        <v>8.35</v>
      </c>
      <c r="L23" s="20">
        <v>6.48</v>
      </c>
      <c r="M23" s="20">
        <v>8.51</v>
      </c>
      <c r="N23" s="22">
        <v>12</v>
      </c>
      <c r="O23" s="21">
        <v>35.299999999999997</v>
      </c>
      <c r="P23" s="20">
        <v>39.6</v>
      </c>
      <c r="Q23" s="23">
        <v>53</v>
      </c>
      <c r="R23" s="58">
        <v>34.5</v>
      </c>
      <c r="S23" s="20">
        <v>4.0199999999999996</v>
      </c>
      <c r="T23" s="23">
        <v>1.8</v>
      </c>
      <c r="U23" s="20">
        <v>1.1000000000000001</v>
      </c>
      <c r="V23" s="20">
        <v>2.4</v>
      </c>
      <c r="W23" s="23">
        <v>1.8</v>
      </c>
      <c r="X23" s="22">
        <v>0.52</v>
      </c>
      <c r="Y23" s="20">
        <v>6.0000000000000001E-3</v>
      </c>
      <c r="Z23" s="20" t="s">
        <v>48</v>
      </c>
      <c r="AA23" s="20" t="s">
        <v>37</v>
      </c>
      <c r="AB23" s="47" t="s">
        <v>47</v>
      </c>
      <c r="AC23" s="25" t="s">
        <v>47</v>
      </c>
    </row>
    <row r="24" spans="1:29" ht="199.5" customHeight="1" x14ac:dyDescent="0.35">
      <c r="A24" s="13">
        <v>17</v>
      </c>
      <c r="B24" s="3"/>
      <c r="C24" s="3" t="s">
        <v>65</v>
      </c>
      <c r="D24" s="4">
        <v>250</v>
      </c>
      <c r="E24" s="5">
        <f>4*399</f>
        <v>1596</v>
      </c>
      <c r="F24" s="11" t="s">
        <v>82</v>
      </c>
      <c r="G24" s="3" t="s">
        <v>20</v>
      </c>
      <c r="H24" s="3" t="s">
        <v>36</v>
      </c>
      <c r="I24" s="35" t="s">
        <v>116</v>
      </c>
      <c r="J24" s="35" t="s">
        <v>125</v>
      </c>
      <c r="K24" s="6">
        <v>7.88</v>
      </c>
      <c r="L24" s="7">
        <v>7.96</v>
      </c>
      <c r="M24" s="7">
        <v>7.22</v>
      </c>
      <c r="N24" s="10">
        <v>12</v>
      </c>
      <c r="O24" s="14">
        <v>35</v>
      </c>
      <c r="P24" s="7">
        <v>38.200000000000003</v>
      </c>
      <c r="Q24" s="9">
        <v>53</v>
      </c>
      <c r="R24" s="9">
        <v>31</v>
      </c>
      <c r="S24" s="7">
        <v>4.38</v>
      </c>
      <c r="T24" s="9">
        <v>2</v>
      </c>
      <c r="U24" s="7">
        <v>1.6</v>
      </c>
      <c r="V24" s="7">
        <v>1.9</v>
      </c>
      <c r="W24" s="9">
        <v>1.9</v>
      </c>
      <c r="X24" s="10">
        <v>0.81</v>
      </c>
      <c r="Y24" s="7" t="s">
        <v>50</v>
      </c>
      <c r="Z24" s="7" t="s">
        <v>48</v>
      </c>
      <c r="AA24" s="7" t="s">
        <v>49</v>
      </c>
      <c r="AB24" s="49" t="s">
        <v>47</v>
      </c>
      <c r="AC24" s="12" t="s">
        <v>47</v>
      </c>
    </row>
    <row r="25" spans="1:29" ht="199.5" customHeight="1" thickBot="1" x14ac:dyDescent="0.4">
      <c r="A25" s="26">
        <v>18</v>
      </c>
      <c r="B25" s="16"/>
      <c r="C25" s="16" t="s">
        <v>38</v>
      </c>
      <c r="D25" s="17">
        <v>250</v>
      </c>
      <c r="E25" s="18">
        <f>4*709</f>
        <v>2836</v>
      </c>
      <c r="F25" s="24" t="s">
        <v>85</v>
      </c>
      <c r="G25" s="16" t="s">
        <v>9</v>
      </c>
      <c r="H25" s="16" t="s">
        <v>37</v>
      </c>
      <c r="I25" s="34" t="s">
        <v>116</v>
      </c>
      <c r="J25" s="16" t="s">
        <v>58</v>
      </c>
      <c r="K25" s="19">
        <v>8.0299999999999994</v>
      </c>
      <c r="L25" s="20">
        <v>10.36</v>
      </c>
      <c r="M25" s="20">
        <v>6.66</v>
      </c>
      <c r="N25" s="20">
        <v>9.33</v>
      </c>
      <c r="O25" s="21">
        <v>34.4</v>
      </c>
      <c r="P25" s="20">
        <v>43.5</v>
      </c>
      <c r="Q25" s="23">
        <v>49</v>
      </c>
      <c r="R25" s="23">
        <v>29.7</v>
      </c>
      <c r="S25" s="20">
        <v>3.92</v>
      </c>
      <c r="T25" s="23">
        <v>2</v>
      </c>
      <c r="U25" s="20">
        <v>0.98</v>
      </c>
      <c r="V25" s="20">
        <v>1.7</v>
      </c>
      <c r="W25" s="23">
        <v>1.7</v>
      </c>
      <c r="X25" s="22">
        <v>0.6</v>
      </c>
      <c r="Y25" s="20">
        <v>6.0000000000000001E-3</v>
      </c>
      <c r="Z25" s="20" t="s">
        <v>48</v>
      </c>
      <c r="AA25" s="20" t="s">
        <v>49</v>
      </c>
      <c r="AB25" s="52" t="s">
        <v>47</v>
      </c>
      <c r="AC25" s="33" t="s">
        <v>47</v>
      </c>
    </row>
    <row r="26" spans="1:29" ht="18.5" x14ac:dyDescent="0.35">
      <c r="A26" s="60" t="s">
        <v>8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</row>
    <row r="27" spans="1:29" ht="18.5" x14ac:dyDescent="0.35">
      <c r="A27" s="87" t="s">
        <v>80</v>
      </c>
      <c r="B27" s="87"/>
      <c r="C27" s="87"/>
    </row>
    <row r="28" spans="1:29" ht="14.5" x14ac:dyDescent="0.35"/>
    <row r="29" spans="1:29" ht="14.5" x14ac:dyDescent="0.35"/>
    <row r="30" spans="1:29" ht="14.5" x14ac:dyDescent="0.35"/>
    <row r="31" spans="1:29" ht="14.5" hidden="1" x14ac:dyDescent="0.35"/>
    <row r="32" spans="1:29" ht="14.5" hidden="1" x14ac:dyDescent="0.35"/>
    <row r="33" ht="14.5" hidden="1" x14ac:dyDescent="0.35"/>
    <row r="34" ht="14.5" hidden="1" x14ac:dyDescent="0.35"/>
    <row r="35" ht="14.5" hidden="1" x14ac:dyDescent="0.35"/>
    <row r="36" ht="14.5" hidden="1" x14ac:dyDescent="0.35"/>
    <row r="37" ht="14.5" hidden="1" x14ac:dyDescent="0.35"/>
    <row r="38" ht="14.5" hidden="1" x14ac:dyDescent="0.35"/>
    <row r="39" ht="14.5" hidden="1" x14ac:dyDescent="0.35"/>
    <row r="40" ht="14.5" hidden="1" x14ac:dyDescent="0.35"/>
    <row r="41" ht="14.5" hidden="1" x14ac:dyDescent="0.35"/>
    <row r="42" ht="14.5" hidden="1" x14ac:dyDescent="0.35"/>
    <row r="43" ht="14.5" hidden="1" x14ac:dyDescent="0.35"/>
    <row r="44" ht="14.5" hidden="1" x14ac:dyDescent="0.35"/>
    <row r="45" ht="14.5" hidden="1" x14ac:dyDescent="0.35"/>
    <row r="46" ht="14.5" hidden="1" x14ac:dyDescent="0.35"/>
    <row r="47" ht="14.5" hidden="1" x14ac:dyDescent="0.35"/>
    <row r="48" ht="14.5" hidden="1" x14ac:dyDescent="0.35"/>
    <row r="49" ht="14.5" hidden="1" x14ac:dyDescent="0.35"/>
    <row r="50" ht="14.5" hidden="1" x14ac:dyDescent="0.35"/>
    <row r="51" ht="14.5" hidden="1" x14ac:dyDescent="0.35"/>
    <row r="52" ht="14.5" hidden="1" x14ac:dyDescent="0.35"/>
    <row r="53" ht="14.5" hidden="1" x14ac:dyDescent="0.35"/>
    <row r="54" ht="14.5" hidden="1" x14ac:dyDescent="0.35"/>
    <row r="55" ht="14.5" hidden="1" x14ac:dyDescent="0.35"/>
    <row r="56" ht="14.5" hidden="1" x14ac:dyDescent="0.35"/>
    <row r="57" ht="14.5" hidden="1" x14ac:dyDescent="0.35"/>
    <row r="58" ht="14.5" hidden="1" x14ac:dyDescent="0.35"/>
    <row r="59" ht="14.5" hidden="1" x14ac:dyDescent="0.35"/>
    <row r="60" ht="14.5" hidden="1" x14ac:dyDescent="0.35"/>
    <row r="61" ht="14.5" hidden="1" x14ac:dyDescent="0.35"/>
    <row r="62" ht="14.5" hidden="1" x14ac:dyDescent="0.35"/>
    <row r="63" ht="14.5" hidden="1" x14ac:dyDescent="0.35"/>
    <row r="64" ht="14.5" hidden="1" x14ac:dyDescent="0.35"/>
    <row r="65" ht="14.5" hidden="1" x14ac:dyDescent="0.35"/>
    <row r="66" ht="14.5" hidden="1" x14ac:dyDescent="0.35"/>
    <row r="67" ht="14.5" hidden="1" x14ac:dyDescent="0.35"/>
    <row r="68" ht="14.5" hidden="1" x14ac:dyDescent="0.35"/>
    <row r="69" ht="14.5" hidden="1" x14ac:dyDescent="0.35"/>
    <row r="70" ht="14.5" hidden="1" x14ac:dyDescent="0.35"/>
    <row r="71" ht="14.5" hidden="1" x14ac:dyDescent="0.35"/>
    <row r="72" ht="14.5" hidden="1" x14ac:dyDescent="0.35"/>
    <row r="73" ht="14.5" hidden="1" x14ac:dyDescent="0.35"/>
    <row r="74" ht="14.5" hidden="1" x14ac:dyDescent="0.35"/>
    <row r="75" ht="14.5" hidden="1" x14ac:dyDescent="0.35"/>
    <row r="76" ht="14.5" hidden="1" x14ac:dyDescent="0.35"/>
    <row r="77" ht="14.5" hidden="1" x14ac:dyDescent="0.35"/>
    <row r="78" ht="14.5" hidden="1" x14ac:dyDescent="0.35"/>
    <row r="79" ht="14.5" hidden="1" x14ac:dyDescent="0.35"/>
    <row r="80" ht="15" hidden="1" customHeight="1" x14ac:dyDescent="0.35"/>
    <row r="81" ht="15" hidden="1" customHeight="1" x14ac:dyDescent="0.35"/>
    <row r="82" ht="15" hidden="1" customHeight="1" x14ac:dyDescent="0.35"/>
    <row r="83" ht="15" hidden="1" customHeight="1" x14ac:dyDescent="0.35"/>
    <row r="84" ht="15" hidden="1" customHeight="1" x14ac:dyDescent="0.35"/>
  </sheetData>
  <sheetProtection algorithmName="SHA-512" hashValue="4ThqAYJqWTxGfTyfCvBmLjbsarbss7FgM/ZZaZAuwlomISrR0aM2B41Ly7X86ZucQVAcyuf2jtw1I11kIlp+9Q==" saltValue="oVsbL4EtCDQFwPXYTMEs4g==" spinCount="100000" sheet="1" objects="1" scenarios="1"/>
  <pageMargins left="0.70866141732283472" right="0.70866141732283472" top="0.74803149606299213" bottom="0.74803149606299213" header="0.31496062992125984" footer="0.31496062992125984"/>
  <pageSetup paperSize="8" scale="55" orientation="landscape" r:id="rId1"/>
  <ignoredErrors>
    <ignoredError sqref="E23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Gyf. gesztenyemassza</vt:lpstr>
      <vt:lpstr>Gyf. gesztenyepüré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Czuczor-Gál Zsanett</dc:creator>
  <cp:lastModifiedBy> Kühn Dorottya</cp:lastModifiedBy>
  <cp:lastPrinted>2020-12-07T14:05:59Z</cp:lastPrinted>
  <dcterms:created xsi:type="dcterms:W3CDTF">2020-03-12T09:18:19Z</dcterms:created>
  <dcterms:modified xsi:type="dcterms:W3CDTF">2025-02-25T10:09:10Z</dcterms:modified>
</cp:coreProperties>
</file>