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ov\Desktop\MUNKAMAPPA\2020\Közleménytervek\201215_Gesztenyemassza\"/>
    </mc:Choice>
  </mc:AlternateContent>
  <xr:revisionPtr revIDLastSave="0" documentId="8_{A2F54905-A9B1-4FB4-898E-2035EA142261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Gyf. gesztenyemassza" sheetId="1" r:id="rId1"/>
    <sheet name="Gyf. gesztenyepür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9" i="2"/>
  <c r="E8" i="2"/>
  <c r="E7" i="2"/>
  <c r="E6" i="2"/>
  <c r="E5" i="2"/>
  <c r="E7" i="1"/>
  <c r="E6" i="1"/>
  <c r="E5" i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Nemes Tamás</author>
  </authors>
  <commentList>
    <comment ref="B1" authorId="0" shapeId="0" xr:uid="{0FBEE172-A3E0-4835-9A50-4EE1E7C7DBE2}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E1" authorId="0" shapeId="0" xr:uid="{84331F89-B861-4488-8C04-15D3C4E0DDAD}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</t>
        </r>
      </text>
    </comment>
    <comment ref="F1" authorId="0" shapeId="0" xr:uid="{A6EFF13A-B997-4004-AB70-7FF86B1A1523}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AB2" authorId="0" shapeId="0" xr:uid="{1DE0665F-7B90-43FA-B95C-C4267712F4C3}">
      <text>
        <r>
          <rPr>
            <b/>
            <sz val="10"/>
            <color indexed="81"/>
            <rFont val="Tahoma"/>
            <family val="2"/>
            <charset val="238"/>
          </rPr>
          <t>bab, burgonya, rizs, bambusz</t>
        </r>
      </text>
    </comment>
    <comment ref="A5" authorId="0" shapeId="0" xr:uid="{741FCD3E-8712-41BD-A730-CDC8F2587AE0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5" authorId="0" shapeId="0" xr:uid="{D4BF2F63-0702-4E83-A887-25F73154EDBC}">
      <text/>
    </comment>
    <comment ref="B6" authorId="0" shapeId="0" xr:uid="{9C92A58C-8695-46C3-AD03-EC9074EA63B4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75363DF8-1575-4E35-8B7D-F1D791FB87EC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7" authorId="0" shapeId="0" xr:uid="{0E012F79-9E14-41C8-94B6-BD00FBD3B0EA}">
      <text/>
    </comment>
    <comment ref="B8" authorId="0" shapeId="0" xr:uid="{3115CCC0-38A9-4B49-B1F9-1AD3A8928784}">
      <text/>
    </comment>
    <comment ref="B9" authorId="0" shapeId="0" xr:uid="{2B99144B-6ADD-4623-848F-631A58EA2DA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Nemes Tamás</author>
  </authors>
  <commentList>
    <comment ref="B1" authorId="0" shapeId="0" xr:uid="{3541F29F-48DF-411A-BC31-55B95D4723B4}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E1" authorId="0" shapeId="0" xr:uid="{DEE04FC6-1DEF-461C-9FDB-1853D3AE095E}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0" shapeId="0" xr:uid="{0FD557DD-8CBE-43C3-8110-A27EC417E1B9}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AB2" authorId="0" shapeId="0" xr:uid="{B2C10516-22D0-4616-B09D-44C28DC50490}">
      <text>
        <r>
          <rPr>
            <b/>
            <sz val="10"/>
            <color indexed="81"/>
            <rFont val="Tahoma"/>
            <family val="2"/>
            <charset val="238"/>
          </rPr>
          <t>bab, burgonya, rizs, bambusz</t>
        </r>
      </text>
    </comment>
    <comment ref="A5" authorId="0" shapeId="0" xr:uid="{456FA61B-E3A9-4018-8A65-19A9FA13A794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B5" authorId="0" shapeId="0" xr:uid="{A0B7A1C1-3045-4366-AF16-5C8CC2D22D8F}">
      <text/>
    </comment>
    <comment ref="A6" authorId="0" shapeId="0" xr:uid="{DE74B0D6-9CAF-4514-9363-7A12D6492DC1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6" authorId="0" shapeId="0" xr:uid="{6BCDC797-F304-45AC-A46A-FAC27B163E88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 shapeId="0" xr:uid="{4AE24B6D-28D9-4FFC-9759-0AEB5BCE9AFA}">
      <text/>
    </comment>
    <comment ref="B8" authorId="0" shapeId="0" xr:uid="{58DDE4E5-E8AE-49B5-BBC2-D1846A49B46C}">
      <text/>
    </comment>
    <comment ref="B9" authorId="0" shapeId="0" xr:uid="{4C989004-0AD6-409B-B8CB-476943098E1C}">
      <text/>
    </comment>
    <comment ref="B10" authorId="0" shapeId="0" xr:uid="{5E6E0BCB-924B-4BB4-9378-019AC10C3221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B0889483-6921-4A36-8426-EB5F6CEA259A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 shapeId="0" xr:uid="{837447DC-D023-4210-A190-7273B55EB1F6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 xr:uid="{1F0D35B9-E9EE-40FF-A8F1-6AE2656DCD28}">
      <text/>
    </comment>
    <comment ref="B14" authorId="0" shapeId="0" xr:uid="{FF0DC595-338B-4D49-827D-2104005AB869}">
      <text/>
    </comment>
    <comment ref="B15" authorId="0" shapeId="0" xr:uid="{DAFEC0F0-164D-4BC4-AA3A-544A41AAA93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6" authorId="0" shapeId="0" xr:uid="{45D7F90B-7892-4B03-BA52-6D24797D3B93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 xr:uid="{738380BC-32D2-4AA9-A819-9112B4899B40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17" authorId="0" shapeId="0" xr:uid="{F9A01265-8422-4229-9420-1E23DFEA2FB5}">
      <text/>
    </comment>
    <comment ref="B18" authorId="0" shapeId="0" xr:uid="{030EC4E1-A771-4B49-9936-C23407358E8D}">
      <text/>
    </comment>
    <comment ref="B19" authorId="0" shapeId="0" xr:uid="{6C5D55AB-35D4-4367-B420-552AFB33E2A2}">
      <text/>
    </comment>
    <comment ref="B20" authorId="0" shapeId="0" xr:uid="{204A481F-F036-4E28-AE06-524ACDB01DA9}">
      <text/>
    </comment>
    <comment ref="B21" authorId="0" shapeId="0" xr:uid="{645567E1-2B94-4561-AEC2-0E7C616F5019}">
      <text/>
    </comment>
    <comment ref="B22" authorId="0" shapeId="0" xr:uid="{F22E7BAE-8F7C-4F56-B66A-169A7D45F6D9}">
      <text/>
    </comment>
    <comment ref="B23" authorId="0" shapeId="0" xr:uid="{6F830929-DA50-4F0D-A4A6-812CAE200B19}">
      <text/>
    </comment>
    <comment ref="A24" authorId="0" shapeId="0" xr:uid="{5D1532F5-E724-4CA2-8B97-62BFCEB95FF6}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B24" authorId="0" shapeId="0" xr:uid="{2AA794C4-6D9F-433A-A17F-78679334375C}">
      <text/>
    </comment>
    <comment ref="B25" authorId="0" shapeId="0" xr:uid="{DAA1B007-3C5E-4D1C-91E5-9EF45E9DE27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 xr:uid="{8D621367-B10F-4B55-99C1-D9C5C6373E44}">
      <text/>
    </comment>
  </commentList>
</comments>
</file>

<file path=xl/sharedStrings.xml><?xml version="1.0" encoding="utf-8"?>
<sst xmlns="http://schemas.openxmlformats.org/spreadsheetml/2006/main" count="358" uniqueCount="153">
  <si>
    <t>KEDVELTSÉGI
RANGSOR</t>
  </si>
  <si>
    <t>TERMÉK
FOTÓ *</t>
  </si>
  <si>
    <t>TERMÉK NEVE</t>
  </si>
  <si>
    <t>ÁR *
(Ft/kg)</t>
  </si>
  <si>
    <t>JELÖLÉSEN FELTÜNTETETT
GYÁRTÓ/FORGALMAZÓ *</t>
  </si>
  <si>
    <t>JELÖLÉSEN FELTÜNTETETT ÖSSZETEVŐK</t>
  </si>
  <si>
    <t>HATÓSÁGI MINTAVÉTEL HELYE</t>
  </si>
  <si>
    <t>KEDVELTSÉGI VIZSGÁLAT</t>
  </si>
  <si>
    <t>HATÓSÁGI LABORATÓRIUMI VIZSGÁLAT</t>
  </si>
  <si>
    <t>EGYÉB INFORMÁCIÓ</t>
  </si>
  <si>
    <t>KISZERELÉS
(g)</t>
  </si>
  <si>
    <t>ÖSSZESÍTETT PONTSZÁM</t>
  </si>
  <si>
    <t>ILLAT</t>
  </si>
  <si>
    <t>ÍZ</t>
  </si>
  <si>
    <t>*Egérrel a cellára mutatva további információ jelenik meg.</t>
  </si>
  <si>
    <t>Gesztenye 72%, cukor, aromák (rum, vanília)</t>
  </si>
  <si>
    <t>Válogatott gesztenye (72%), cukor (27,7%), aromák (rum, tejszín, kristályvanilin)</t>
  </si>
  <si>
    <t>Gesztenye (72%), kristálycukor, aromák (rum, tejszín, krisztályvanilin)</t>
  </si>
  <si>
    <t>100% gesztenyemassza</t>
  </si>
  <si>
    <t>Bio gesztenye 75%, bio cukor</t>
  </si>
  <si>
    <t>Gesztenye 72%, cukor, rumaroma</t>
  </si>
  <si>
    <t>Válogatott gesztenye, hozzáadott cukrot nem tartalmaz.</t>
  </si>
  <si>
    <t>Bio gesztenye 72%, bio cukor 27,9%, természetes tejszín aroma</t>
  </si>
  <si>
    <t>Válogatott gesztenye (72%), kristálycukor, rum aroma, vanília aroma.</t>
  </si>
  <si>
    <t>Gesztenyemassza (72%), cukor (28%), rumaroma, vaníliaaroma</t>
  </si>
  <si>
    <t>100% főtt gesztenyebél</t>
  </si>
  <si>
    <t>72% főtt gesztenyebél, cukor, vaníliaaroma, rumaroma</t>
  </si>
  <si>
    <t>Gesztenye (72%), cukor, rumaroma és vanilinkristály</t>
  </si>
  <si>
    <t>Gesztenyebél 72%, kristálycukor 28%, rumaroma, vaníliaaroma</t>
  </si>
  <si>
    <t>100% gesztenye</t>
  </si>
  <si>
    <t>Válogatott gesztenye (82%), cukor (18%), aromák (rum, tejszín), kristályvanílin.</t>
  </si>
  <si>
    <t>Gesztenye (72%), cukor (27,7%), aromák (rum, tejszín, kristályvanilin)</t>
  </si>
  <si>
    <t>gesztenyebél (72), cukor, rumaroma, tejszínaroma</t>
  </si>
  <si>
    <t xml:space="preserve">gesztenye 75%, cukor, rumaroma, tejszínaroma, vaníliaroma </t>
  </si>
  <si>
    <t>Gesztenyebél (72%), cukor, rumaroma, vaníliaaroma.</t>
  </si>
  <si>
    <t>Válogatott gesztenye (72%), kristálycukor (28%), rumaroma, vanília aroma.</t>
  </si>
  <si>
    <t>Válogatott gesztenye 82%, kristálycukor 18%, rumaroma, vaníliaaroma</t>
  </si>
  <si>
    <t>gesztenyemassza, cukor, víz, rumaroma, kristályvanillin</t>
  </si>
  <si>
    <t>főtt gesztenyebél (100%)</t>
  </si>
  <si>
    <t>Származási ország: Magyarország.
A gesztenye származási helye EU és nem EU</t>
  </si>
  <si>
    <t>Származási ország: Magyarország.
A gesztenye származási helye: EU</t>
  </si>
  <si>
    <t>Származási ország: Magyarország.
Gesztenye származási helye EU és nem EU</t>
  </si>
  <si>
    <t>Magyarország</t>
  </si>
  <si>
    <t>_</t>
  </si>
  <si>
    <t>Auchan gyorsfagyasztott gesztenyepüré</t>
  </si>
  <si>
    <t>Gelato Italiano Traditional gesztenyepüré</t>
  </si>
  <si>
    <t>Bahamas gyorsfagyasztott gesztenyepüré</t>
  </si>
  <si>
    <t>Táti gyorsfagyasztott gesztenyepüré</t>
  </si>
  <si>
    <t>CBA Piros gyorsfagyasztott gesztenyepüré</t>
  </si>
  <si>
    <t>Massa Klasszikus gyorsfagyasztott  gesztenyepüré</t>
  </si>
  <si>
    <t xml:space="preserve">Quality gyorsfagyasztott gesztenyepüré </t>
  </si>
  <si>
    <t>Bio gyorsfagyasztott gesztenyepüré</t>
  </si>
  <si>
    <t>NÖVÉNYVÉDŐSZER-MARADÉK</t>
  </si>
  <si>
    <t>Nem mutatható ki</t>
  </si>
  <si>
    <t>FEHÉRJETARTALOM
(g/100g)</t>
  </si>
  <si>
    <t>ZSÍRTARTALOM
(g/100g)</t>
  </si>
  <si>
    <t>CUKORTARTALOM
% (m/m)</t>
  </si>
  <si>
    <t>HÉJTARTALOM
(pont)</t>
  </si>
  <si>
    <t>SAVFOK
(°SH)</t>
  </si>
  <si>
    <t>HAMUTARTALOM
% (m/m)</t>
  </si>
  <si>
    <t>NEDVESSÉGTARTALOM
% (m/m)</t>
  </si>
  <si>
    <t>SÓSAVBAN OLDHATATLAN ÁSVÁNYI ANYAG
% (m/m)</t>
  </si>
  <si>
    <t>PENÉSZGOMBA
(CFU/g)</t>
  </si>
  <si>
    <t>LISTERIA MONOCYTOGENES
(/25 g)</t>
  </si>
  <si>
    <t>&lt; 10</t>
  </si>
  <si>
    <t>Negatív</t>
  </si>
  <si>
    <t>&lt; 0,005</t>
  </si>
  <si>
    <r>
      <t>6*10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</si>
  <si>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r>
      <t>1,5*10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</si>
  <si>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r>
      <t>2*10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</si>
  <si>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r>
      <t>3*10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</si>
  <si>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r>
      <t>1*10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</si>
  <si>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r>
      <t>8*10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</si>
  <si>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r>
      <t>7*10</t>
    </r>
    <r>
      <rPr>
        <vertAlign val="superscript"/>
        <sz val="14"/>
        <color theme="1"/>
        <rFont val="Calibri"/>
        <family val="2"/>
        <charset val="238"/>
        <scheme val="minor"/>
      </rPr>
      <t>1</t>
    </r>
  </si>
  <si>
    <t>Auchan Magyarország Kft.
2045 Törökbálint, Torbágy utca 1.</t>
  </si>
  <si>
    <t>Tesco-Global Áruházak Zrt.
2600 Vác, Deres út 2.</t>
  </si>
  <si>
    <t>ÁLLAG</t>
  </si>
  <si>
    <t>KÜLSŐ MEGJELENÉS</t>
  </si>
  <si>
    <t>Massa Natúr gyorsfagyasztott gesztenyemassza,
cukormentes</t>
  </si>
  <si>
    <t>Maroni Bio gyorsfagyasztott gesztenyepüré, ellenőrzött ökológiai gazdálkodásból</t>
  </si>
  <si>
    <t>Coop gyorsfagyasztott gesztenyepüré</t>
  </si>
  <si>
    <t>Culinea gyorsfagyasztott natúr gesztenyemassza</t>
  </si>
  <si>
    <t>Culinea gyorsfagyasztott gesztenyepüré</t>
  </si>
  <si>
    <t>Reál 72% gyorsfagyasztott gesztenyepüré</t>
  </si>
  <si>
    <t>Bajnai gesztenye -  Gesztenyepüré</t>
  </si>
  <si>
    <t>Gelato Italiano 100% gyorsfagyasztott gesztenyemassza</t>
  </si>
  <si>
    <t>Gelato Italiano gyorsfagyasztott prémium gesztenyepüré</t>
  </si>
  <si>
    <t>Finest Bakery gyorsfagyasztott gesztenyepüré</t>
  </si>
  <si>
    <t>Spar gyorsfagyasztott gesztenyepüré</t>
  </si>
  <si>
    <t>Fine Life gyorsfagyasztott gesztenyepüré, 72% gesztenyebél tartalommal</t>
  </si>
  <si>
    <t>Gelato Italiano 72% gyorsfagyasztott gesztenyepüré</t>
  </si>
  <si>
    <t>Massa Prémium gyorsfagyasztott gesztenyepüré</t>
  </si>
  <si>
    <t>Maroni Natúr gyorsfagyasztott gesztenyemassza cukor és aromák hozzáadása nélkül</t>
  </si>
  <si>
    <t>Maroni Fehérarany gyorsfagyasztott gesztenyepüré</t>
  </si>
  <si>
    <t>The nice nuts bio gyorsfagyasztott gesztenyepüré</t>
  </si>
  <si>
    <t>Gyorsfagyasztott Natúr gesztenyemassza</t>
  </si>
  <si>
    <t>&lt;0,005</t>
  </si>
  <si>
    <r>
      <rPr>
        <b/>
        <sz val="14"/>
        <color rgb="FFFF0000"/>
        <rFont val="Calibri"/>
        <family val="2"/>
        <charset val="238"/>
        <scheme val="minor"/>
      </rPr>
      <t>X</t>
    </r>
    <r>
      <rPr>
        <b/>
        <sz val="14"/>
        <color theme="1"/>
        <rFont val="Calibri"/>
        <family val="2"/>
        <charset val="238"/>
        <scheme val="minor"/>
      </rPr>
      <t>: Minőségi hiba miatt nem rangsorolt termék.</t>
    </r>
  </si>
  <si>
    <t>X</t>
  </si>
  <si>
    <t>F: Lidl Magyarország Bt., 1037 Budapest, Rádl árok 6.</t>
  </si>
  <si>
    <t>SZÉNHIDRÁT TARTALOM
(g/100g)</t>
  </si>
  <si>
    <t>F: Spar Magyarország Kereskedelmi Kft., 2060 Bicske, Spar út</t>
  </si>
  <si>
    <t>Krupp és Társa Kft.
1122 Budapest, Krisztina körút 7.</t>
  </si>
  <si>
    <t>F: Auchan Magyarország Kft., 2040 Budaörs, Sport u. 2-4.</t>
  </si>
  <si>
    <t>F: Reál Hungária Élelmiszer Kft., 2051 Biatorbágy, Rozália Park 5-7.</t>
  </si>
  <si>
    <r>
      <rPr>
        <b/>
        <u/>
        <sz val="14"/>
        <color theme="1"/>
        <rFont val="Calibri"/>
        <family val="2"/>
        <charset val="238"/>
        <scheme val="minor"/>
      </rPr>
      <t>Gesztenye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(72%), cukor (27,7%), aromák (rum, tejszín, kristályvanilin)</t>
    </r>
  </si>
  <si>
    <t xml:space="preserve">Reál Hungária Élelmiszer Kft.
1116 Budapest, Kondorosi út 6. </t>
  </si>
  <si>
    <t>F: Gelato Italiano Kft., 2851 Környe, Tópart u. 1.</t>
  </si>
  <si>
    <t>Metro Kereskedelmi Kft. 
2040 Budaörs, Keleti utca 3.</t>
  </si>
  <si>
    <t>Auchan Magyarország Kft. 
1239 Budapest, Bevásárló utca 2.</t>
  </si>
  <si>
    <t>*főtt bio gesztenyebél (72%), *bio nádcukor.
*ökológiai gazdálkodásból</t>
  </si>
  <si>
    <t>Sarkpont Zrt. Gesztenyefeldolgozó üzem
7530 Kadarkút, Vótapuszta hrsz. 067/2.</t>
  </si>
  <si>
    <t>Gy: Massa Bajnai Gesztenye Feldolgozó Kft., 2525 Bajna, Klapka György út 7.</t>
  </si>
  <si>
    <t>Káliice Kft. 8300 Tapolca, Keszthelyi út 49.</t>
  </si>
  <si>
    <t>G Roby Buda Kft.
1024 Budapest, Margit körút 48.</t>
  </si>
  <si>
    <t>F: BA-HA-MA'S Kft. 2120 Dunakeszi, Pallag utca 55.</t>
  </si>
  <si>
    <t>Gödöllő Coop Vagyonhasznosító és Kereskedelmi Zrt.
2100 Gödöllő, Szabadság tér 4.</t>
  </si>
  <si>
    <t>Krupp és Társa Kft.
1013 Budapest, Krisztina körút 37.</t>
  </si>
  <si>
    <t>Gy: Massa Bajnai Gesztenye Feldolgozó Kft., 2525 Bajna, Klapka György u. 7.</t>
  </si>
  <si>
    <t>Auchan Magyarország Kereskedelmi Kft.
2310 Szigetszentmiklós, Háros utca 120.</t>
  </si>
  <si>
    <t xml:space="preserve">Gy: Massa Bajnai Gesztenye Feldolgozó Kft., 2525 Bajna, Klapka György u. 7.  </t>
  </si>
  <si>
    <t>Gy és F: Táti Termelőszövetkezet Tát., 2534 Tát, Hősök tere 2.</t>
  </si>
  <si>
    <t>F: Gelato Italiano Kft. 2851 Környe, Tópart u. 1.</t>
  </si>
  <si>
    <t>Gy és F: Prima Maroni Kft., 1211 Budapest, Déli-bekötő út 8.</t>
  </si>
  <si>
    <t>F: CO-OP Hungary Zrt., 1097 Budapest, Könyves Kálmán körút 11/C.</t>
  </si>
  <si>
    <t>Budavidék Zrt. 
2092 Budakeszi, Fő tér 3.</t>
  </si>
  <si>
    <t>Gy: Gelato Italiano Kft., 2851 Környe, Tópart u. 1.</t>
  </si>
  <si>
    <t>Aldi Magyarország Élelmiszer Bt.
1191 Budapest, Tálas utca 4-20.</t>
  </si>
  <si>
    <t>F: METRO Kereskedelmi Kft., 2041 Budaörs, Budapark Keleti 3.</t>
  </si>
  <si>
    <t>Metro Kereskedelmi Kft.
2040 Budaörs, Keleti utca 3.</t>
  </si>
  <si>
    <t xml:space="preserve">Gesztenyepüré </t>
  </si>
  <si>
    <t>Gy: Massa Kft., 2525 Bajna, Klapka György u. 7.</t>
  </si>
  <si>
    <t>Gy: Sarkpont Zrt., 7400 Kaposvár, Bajcsy-Zs. u. 16-18.</t>
  </si>
  <si>
    <t>Gy: Sarkpont Zrt. 7400 Kaposvár, Bajcsy-Zs. U. 16-18.</t>
  </si>
  <si>
    <t>-</t>
  </si>
  <si>
    <t>Cukrozott.</t>
  </si>
  <si>
    <t xml:space="preserve">Garantált minőség. </t>
  </si>
  <si>
    <t xml:space="preserve">Cukormentes. </t>
  </si>
  <si>
    <t xml:space="preserve">Speciális technológiával készült, tartósítószert nem tartalmazó gluténmentes termék. </t>
  </si>
  <si>
    <t xml:space="preserve">Hazai feldolgozású termék. </t>
  </si>
  <si>
    <t>ROSTTARTALOM
(g/100g)</t>
  </si>
  <si>
    <t>Spar Magyarország Kft.
1191 Budapest, Üllői út 201.</t>
  </si>
  <si>
    <t>Auchan Magyarország Kft.
2310 Szigetszentmiklós, Háros utca 120.</t>
  </si>
  <si>
    <t>Auchan Magyarország  Kft. 
1239 Budapest, Bevásárló utca 2.</t>
  </si>
  <si>
    <t>Lidl Magyarország Bt.
1149 Budapest, Mogyoródi út 23-29.</t>
  </si>
  <si>
    <t>Penny Market Kft.
1181 Budapest, Üllői út 661.</t>
  </si>
  <si>
    <t>SZÁRMAZÁSI HELY</t>
  </si>
  <si>
    <t>1000 g
(334 x 3)</t>
  </si>
  <si>
    <t>NEDVESSÉG-TARTALOM
% (m/m)</t>
  </si>
  <si>
    <t xml:space="preserve">Bio.
Biokontroll Hungária.
 EU-mezőgazdaság </t>
  </si>
  <si>
    <t>Bio 
Ellenőrizte: Biokontroll Hungária Kft.  
HU-ÖKO-01
nem EU mezőgazdaság</t>
  </si>
  <si>
    <t xml:space="preserve">Bio. 
Ellenőrzött ökológiai gazdálkodásból.
A Biokontroll Hungária Nonprofit Kft. Által folyamatosan ellenőrzött termék. HU-ÖKO-01                        EU-mezőgazdaság. </t>
  </si>
  <si>
    <t>NÖVÉNYI EREDETŰ IDEGEN ANYAG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</si>
</sst>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General\ &quot;g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6" fontId="3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jpeg"/><Relationship Id="rId18" Type="http://schemas.openxmlformats.org/officeDocument/2006/relationships/image" Target="../media/image28.jpeg"/><Relationship Id="rId3" Type="http://schemas.openxmlformats.org/officeDocument/2006/relationships/image" Target="../media/image13.jpeg"/><Relationship Id="rId21" Type="http://schemas.openxmlformats.org/officeDocument/2006/relationships/image" Target="../media/image31.jpeg"/><Relationship Id="rId7" Type="http://schemas.openxmlformats.org/officeDocument/2006/relationships/image" Target="../media/image17.jpeg"/><Relationship Id="rId12" Type="http://schemas.openxmlformats.org/officeDocument/2006/relationships/image" Target="../media/image22.jpeg"/><Relationship Id="rId17" Type="http://schemas.openxmlformats.org/officeDocument/2006/relationships/image" Target="../media/image27.jpeg"/><Relationship Id="rId2" Type="http://schemas.openxmlformats.org/officeDocument/2006/relationships/image" Target="../media/image12.jpeg"/><Relationship Id="rId16" Type="http://schemas.openxmlformats.org/officeDocument/2006/relationships/image" Target="../media/image26.jpeg"/><Relationship Id="rId20" Type="http://schemas.openxmlformats.org/officeDocument/2006/relationships/image" Target="../media/image30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5" Type="http://schemas.openxmlformats.org/officeDocument/2006/relationships/image" Target="../media/image25.jpeg"/><Relationship Id="rId10" Type="http://schemas.openxmlformats.org/officeDocument/2006/relationships/image" Target="../media/image20.jpeg"/><Relationship Id="rId19" Type="http://schemas.openxmlformats.org/officeDocument/2006/relationships/image" Target="../media/image29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Relationship Id="rId14" Type="http://schemas.openxmlformats.org/officeDocument/2006/relationships/image" Target="../media/image24.jpeg"/><Relationship Id="rId22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13" Type="http://schemas.openxmlformats.org/officeDocument/2006/relationships/image" Target="../media/image45.jpeg"/><Relationship Id="rId18" Type="http://schemas.openxmlformats.org/officeDocument/2006/relationships/image" Target="../media/image50.jpeg"/><Relationship Id="rId3" Type="http://schemas.openxmlformats.org/officeDocument/2006/relationships/image" Target="../media/image35.jpeg"/><Relationship Id="rId21" Type="http://schemas.openxmlformats.org/officeDocument/2006/relationships/image" Target="../media/image53.jpeg"/><Relationship Id="rId7" Type="http://schemas.openxmlformats.org/officeDocument/2006/relationships/image" Target="../media/image39.jpeg"/><Relationship Id="rId12" Type="http://schemas.openxmlformats.org/officeDocument/2006/relationships/image" Target="../media/image44.jpeg"/><Relationship Id="rId17" Type="http://schemas.openxmlformats.org/officeDocument/2006/relationships/image" Target="../media/image49.jpeg"/><Relationship Id="rId2" Type="http://schemas.openxmlformats.org/officeDocument/2006/relationships/image" Target="../media/image34.jpeg"/><Relationship Id="rId16" Type="http://schemas.openxmlformats.org/officeDocument/2006/relationships/image" Target="../media/image48.jpeg"/><Relationship Id="rId20" Type="http://schemas.openxmlformats.org/officeDocument/2006/relationships/image" Target="../media/image52.jpeg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11" Type="http://schemas.openxmlformats.org/officeDocument/2006/relationships/image" Target="../media/image43.jpeg"/><Relationship Id="rId5" Type="http://schemas.openxmlformats.org/officeDocument/2006/relationships/image" Target="../media/image37.jpeg"/><Relationship Id="rId15" Type="http://schemas.openxmlformats.org/officeDocument/2006/relationships/image" Target="../media/image47.jpeg"/><Relationship Id="rId10" Type="http://schemas.openxmlformats.org/officeDocument/2006/relationships/image" Target="../media/image42.jpeg"/><Relationship Id="rId19" Type="http://schemas.openxmlformats.org/officeDocument/2006/relationships/image" Target="../media/image51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Relationship Id="rId14" Type="http://schemas.openxmlformats.org/officeDocument/2006/relationships/image" Target="../media/image46.jpeg"/><Relationship Id="rId22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8</xdr:row>
      <xdr:rowOff>119062</xdr:rowOff>
    </xdr:from>
    <xdr:to>
      <xdr:col>1</xdr:col>
      <xdr:colOff>1917187</xdr:colOff>
      <xdr:row>8</xdr:row>
      <xdr:rowOff>2459062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02D82F74-648B-4B6D-BCB1-837F61F3E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0" y="26836687"/>
          <a:ext cx="1560000" cy="2340000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4</xdr:row>
      <xdr:rowOff>71438</xdr:rowOff>
    </xdr:from>
    <xdr:ext cx="1560000" cy="2340000"/>
    <xdr:pic>
      <xdr:nvPicPr>
        <xdr:cNvPr id="63" name="Kép 62">
          <a:extLst>
            <a:ext uri="{FF2B5EF4-FFF2-40B4-BE49-F238E27FC236}">
              <a16:creationId xmlns:a16="http://schemas.microsoft.com/office/drawing/2014/main" id="{5184C5CC-204B-4AB6-A61D-394C3BB3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25" y="57427813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5</xdr:row>
      <xdr:rowOff>95250</xdr:rowOff>
    </xdr:from>
    <xdr:ext cx="1560000" cy="2340000"/>
    <xdr:pic>
      <xdr:nvPicPr>
        <xdr:cNvPr id="67" name="Kép 66">
          <a:extLst>
            <a:ext uri="{FF2B5EF4-FFF2-40B4-BE49-F238E27FC236}">
              <a16:creationId xmlns:a16="http://schemas.microsoft.com/office/drawing/2014/main" id="{7AB1E1D8-B6AE-44C8-96F5-241D36CA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0" y="65071625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333374</xdr:colOff>
      <xdr:row>6</xdr:row>
      <xdr:rowOff>71437</xdr:rowOff>
    </xdr:from>
    <xdr:ext cx="1560000" cy="2340000"/>
    <xdr:pic>
      <xdr:nvPicPr>
        <xdr:cNvPr id="69" name="Kép 68">
          <a:extLst>
            <a:ext uri="{FF2B5EF4-FFF2-40B4-BE49-F238E27FC236}">
              <a16:creationId xmlns:a16="http://schemas.microsoft.com/office/drawing/2014/main" id="{FA42E2C7-957E-49E6-A9D8-24207F24E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499" y="70127812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7</xdr:row>
      <xdr:rowOff>119063</xdr:rowOff>
    </xdr:from>
    <xdr:ext cx="1560000" cy="2340000"/>
    <xdr:pic>
      <xdr:nvPicPr>
        <xdr:cNvPr id="70" name="Kép 69">
          <a:extLst>
            <a:ext uri="{FF2B5EF4-FFF2-40B4-BE49-F238E27FC236}">
              <a16:creationId xmlns:a16="http://schemas.microsoft.com/office/drawing/2014/main" id="{07197CD1-E69A-4031-8800-BDAE4ABA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0" y="70175438"/>
          <a:ext cx="1560000" cy="234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4</xdr:row>
      <xdr:rowOff>523875</xdr:rowOff>
    </xdr:from>
    <xdr:ext cx="2160000" cy="1440000"/>
    <xdr:pic>
      <xdr:nvPicPr>
        <xdr:cNvPr id="3" name="Kép 2">
          <a:extLst>
            <a:ext uri="{FF2B5EF4-FFF2-40B4-BE49-F238E27FC236}">
              <a16:creationId xmlns:a16="http://schemas.microsoft.com/office/drawing/2014/main" id="{F0C641F4-4C74-4BFC-B432-C3E889B7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3968" y="2000250"/>
          <a:ext cx="2160000" cy="1440000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5</xdr:row>
      <xdr:rowOff>95250</xdr:rowOff>
    </xdr:from>
    <xdr:ext cx="1556100" cy="2340000"/>
    <xdr:pic>
      <xdr:nvPicPr>
        <xdr:cNvPr id="4" name="Kép 3">
          <a:extLst>
            <a:ext uri="{FF2B5EF4-FFF2-40B4-BE49-F238E27FC236}">
              <a16:creationId xmlns:a16="http://schemas.microsoft.com/office/drawing/2014/main" id="{D5627591-ECBE-4E04-BA71-745C878D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531" y="3036094"/>
          <a:ext cx="15561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6</xdr:row>
      <xdr:rowOff>71437</xdr:rowOff>
    </xdr:from>
    <xdr:ext cx="1560000" cy="2340000"/>
    <xdr:pic>
      <xdr:nvPicPr>
        <xdr:cNvPr id="5" name="Kép 4">
          <a:extLst>
            <a:ext uri="{FF2B5EF4-FFF2-40B4-BE49-F238E27FC236}">
              <a16:creationId xmlns:a16="http://schemas.microsoft.com/office/drawing/2014/main" id="{21441C4E-DB43-4BE9-B73C-9597CB7D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4679156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7</xdr:row>
      <xdr:rowOff>95250</xdr:rowOff>
    </xdr:from>
    <xdr:ext cx="1560000" cy="2340000"/>
    <xdr:pic>
      <xdr:nvPicPr>
        <xdr:cNvPr id="6" name="Kép 5">
          <a:extLst>
            <a:ext uri="{FF2B5EF4-FFF2-40B4-BE49-F238E27FC236}">
              <a16:creationId xmlns:a16="http://schemas.microsoft.com/office/drawing/2014/main" id="{5EC43D7D-E471-4893-BA54-F891DEA6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531" y="6429375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8</xdr:row>
      <xdr:rowOff>95250</xdr:rowOff>
    </xdr:from>
    <xdr:ext cx="1560000" cy="2340000"/>
    <xdr:pic>
      <xdr:nvPicPr>
        <xdr:cNvPr id="7" name="Kép 6">
          <a:extLst>
            <a:ext uri="{FF2B5EF4-FFF2-40B4-BE49-F238E27FC236}">
              <a16:creationId xmlns:a16="http://schemas.microsoft.com/office/drawing/2014/main" id="{41639A70-BEB4-4E7A-8A4D-6297F78EB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531" y="7584281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357187</xdr:colOff>
      <xdr:row>9</xdr:row>
      <xdr:rowOff>95250</xdr:rowOff>
    </xdr:from>
    <xdr:ext cx="1560000" cy="2340000"/>
    <xdr:pic>
      <xdr:nvPicPr>
        <xdr:cNvPr id="8" name="Kép 7">
          <a:extLst>
            <a:ext uri="{FF2B5EF4-FFF2-40B4-BE49-F238E27FC236}">
              <a16:creationId xmlns:a16="http://schemas.microsoft.com/office/drawing/2014/main" id="{0DB47196-7DCE-4D25-B993-31D56099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718" y="9179719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357187</xdr:colOff>
      <xdr:row>10</xdr:row>
      <xdr:rowOff>71437</xdr:rowOff>
    </xdr:from>
    <xdr:ext cx="1556100" cy="2340000"/>
    <xdr:pic>
      <xdr:nvPicPr>
        <xdr:cNvPr id="9" name="Kép 8">
          <a:extLst>
            <a:ext uri="{FF2B5EF4-FFF2-40B4-BE49-F238E27FC236}">
              <a16:creationId xmlns:a16="http://schemas.microsoft.com/office/drawing/2014/main" id="{659A6F50-0B19-4E17-8109-262F5FE05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718" y="10358437"/>
          <a:ext cx="1556100" cy="2340000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11</xdr:row>
      <xdr:rowOff>114300</xdr:rowOff>
    </xdr:from>
    <xdr:ext cx="1560000" cy="2340000"/>
    <xdr:pic>
      <xdr:nvPicPr>
        <xdr:cNvPr id="10" name="Kép 9">
          <a:extLst>
            <a:ext uri="{FF2B5EF4-FFF2-40B4-BE49-F238E27FC236}">
              <a16:creationId xmlns:a16="http://schemas.microsoft.com/office/drawing/2014/main" id="{953AA4D9-DE30-43D4-B6CF-A5B21FFC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481" y="11818144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12</xdr:row>
      <xdr:rowOff>114300</xdr:rowOff>
    </xdr:from>
    <xdr:ext cx="1560000" cy="2340000"/>
    <xdr:pic>
      <xdr:nvPicPr>
        <xdr:cNvPr id="11" name="Kép 10">
          <a:extLst>
            <a:ext uri="{FF2B5EF4-FFF2-40B4-BE49-F238E27FC236}">
              <a16:creationId xmlns:a16="http://schemas.microsoft.com/office/drawing/2014/main" id="{4C531D02-4233-4F27-BA13-4E84D57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5431" y="12984956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547688</xdr:rowOff>
    </xdr:from>
    <xdr:ext cx="2160000" cy="1440000"/>
    <xdr:pic>
      <xdr:nvPicPr>
        <xdr:cNvPr id="12" name="Kép 11">
          <a:extLst>
            <a:ext uri="{FF2B5EF4-FFF2-40B4-BE49-F238E27FC236}">
              <a16:creationId xmlns:a16="http://schemas.microsoft.com/office/drawing/2014/main" id="{D8510ECE-6ED9-4559-B4E5-7CB0A55D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156" y="14918532"/>
          <a:ext cx="2160000" cy="14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14</xdr:row>
      <xdr:rowOff>119062</xdr:rowOff>
    </xdr:from>
    <xdr:ext cx="1560000" cy="2340000"/>
    <xdr:pic>
      <xdr:nvPicPr>
        <xdr:cNvPr id="13" name="Kép 12">
          <a:extLst>
            <a:ext uri="{FF2B5EF4-FFF2-40B4-BE49-F238E27FC236}">
              <a16:creationId xmlns:a16="http://schemas.microsoft.com/office/drawing/2014/main" id="{30C54440-A7A5-4AAD-B9C8-FAF7EF92F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15918656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15</xdr:row>
      <xdr:rowOff>71438</xdr:rowOff>
    </xdr:from>
    <xdr:ext cx="1560000" cy="2340000"/>
    <xdr:pic>
      <xdr:nvPicPr>
        <xdr:cNvPr id="14" name="Kép 13">
          <a:extLst>
            <a:ext uri="{FF2B5EF4-FFF2-40B4-BE49-F238E27FC236}">
              <a16:creationId xmlns:a16="http://schemas.microsoft.com/office/drawing/2014/main" id="{11B96598-DD57-4F48-8039-EF9C1CDAC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17371219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16</xdr:row>
      <xdr:rowOff>95250</xdr:rowOff>
    </xdr:from>
    <xdr:ext cx="1560000" cy="2340000"/>
    <xdr:pic>
      <xdr:nvPicPr>
        <xdr:cNvPr id="15" name="Kép 14">
          <a:extLst>
            <a:ext uri="{FF2B5EF4-FFF2-40B4-BE49-F238E27FC236}">
              <a16:creationId xmlns:a16="http://schemas.microsoft.com/office/drawing/2014/main" id="{72643731-0E11-4727-86DD-1E6345CF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18990469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17</xdr:row>
      <xdr:rowOff>71437</xdr:rowOff>
    </xdr:from>
    <xdr:ext cx="1560000" cy="2340000"/>
    <xdr:pic>
      <xdr:nvPicPr>
        <xdr:cNvPr id="16" name="Kép 15">
          <a:extLst>
            <a:ext uri="{FF2B5EF4-FFF2-40B4-BE49-F238E27FC236}">
              <a16:creationId xmlns:a16="http://schemas.microsoft.com/office/drawing/2014/main" id="{51A5CEF4-341B-4B90-A05F-20835F33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20466843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357187</xdr:colOff>
      <xdr:row>19</xdr:row>
      <xdr:rowOff>85045</xdr:rowOff>
    </xdr:from>
    <xdr:ext cx="1560000" cy="2340000"/>
    <xdr:pic>
      <xdr:nvPicPr>
        <xdr:cNvPr id="17" name="Kép 16">
          <a:extLst>
            <a:ext uri="{FF2B5EF4-FFF2-40B4-BE49-F238E27FC236}">
              <a16:creationId xmlns:a16="http://schemas.microsoft.com/office/drawing/2014/main" id="{824BA43D-4869-4D92-8465-B804E7113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616" y="39532152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309562</xdr:colOff>
      <xdr:row>18</xdr:row>
      <xdr:rowOff>95250</xdr:rowOff>
    </xdr:from>
    <xdr:ext cx="1560000" cy="2340000"/>
    <xdr:pic>
      <xdr:nvPicPr>
        <xdr:cNvPr id="18" name="Kép 17">
          <a:extLst>
            <a:ext uri="{FF2B5EF4-FFF2-40B4-BE49-F238E27FC236}">
              <a16:creationId xmlns:a16="http://schemas.microsoft.com/office/drawing/2014/main" id="{659FCF01-7B88-411A-AC79-2017C713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093" y="22109906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20</xdr:row>
      <xdr:rowOff>95250</xdr:rowOff>
    </xdr:from>
    <xdr:ext cx="1560000" cy="2340000"/>
    <xdr:pic>
      <xdr:nvPicPr>
        <xdr:cNvPr id="19" name="Kép 18">
          <a:extLst>
            <a:ext uri="{FF2B5EF4-FFF2-40B4-BE49-F238E27FC236}">
              <a16:creationId xmlns:a16="http://schemas.microsoft.com/office/drawing/2014/main" id="{C1392B8F-45FE-434E-8F07-41A19F167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25455563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21</xdr:row>
      <xdr:rowOff>95250</xdr:rowOff>
    </xdr:from>
    <xdr:ext cx="1560000" cy="2340000"/>
    <xdr:pic>
      <xdr:nvPicPr>
        <xdr:cNvPr id="20" name="Kép 19">
          <a:extLst>
            <a:ext uri="{FF2B5EF4-FFF2-40B4-BE49-F238E27FC236}">
              <a16:creationId xmlns:a16="http://schemas.microsoft.com/office/drawing/2014/main" id="{A4F3BC17-B58A-4B08-9D1C-71BE150A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27098625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22</xdr:row>
      <xdr:rowOff>95250</xdr:rowOff>
    </xdr:from>
    <xdr:ext cx="1560000" cy="2340000"/>
    <xdr:pic>
      <xdr:nvPicPr>
        <xdr:cNvPr id="22" name="Kép 21">
          <a:extLst>
            <a:ext uri="{FF2B5EF4-FFF2-40B4-BE49-F238E27FC236}">
              <a16:creationId xmlns:a16="http://schemas.microsoft.com/office/drawing/2014/main" id="{D035BCAC-EA5C-418A-9FB9-A7AA96A5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28741688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23</xdr:row>
      <xdr:rowOff>71438</xdr:rowOff>
    </xdr:from>
    <xdr:ext cx="1560000" cy="2340000"/>
    <xdr:pic>
      <xdr:nvPicPr>
        <xdr:cNvPr id="23" name="Kép 22">
          <a:extLst>
            <a:ext uri="{FF2B5EF4-FFF2-40B4-BE49-F238E27FC236}">
              <a16:creationId xmlns:a16="http://schemas.microsoft.com/office/drawing/2014/main" id="{453B717A-4E54-44AC-8524-EC02C421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30527626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24</xdr:row>
      <xdr:rowOff>95250</xdr:rowOff>
    </xdr:from>
    <xdr:ext cx="1560000" cy="2340000"/>
    <xdr:pic>
      <xdr:nvPicPr>
        <xdr:cNvPr id="24" name="Kép 23">
          <a:extLst>
            <a:ext uri="{FF2B5EF4-FFF2-40B4-BE49-F238E27FC236}">
              <a16:creationId xmlns:a16="http://schemas.microsoft.com/office/drawing/2014/main" id="{32E3E1B5-73AB-4CE5-A570-6B3E1DA0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6" y="31718250"/>
          <a:ext cx="1560000" cy="2340000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25</xdr:row>
      <xdr:rowOff>76200</xdr:rowOff>
    </xdr:from>
    <xdr:ext cx="1560000" cy="2340000"/>
    <xdr:pic>
      <xdr:nvPicPr>
        <xdr:cNvPr id="26" name="Kép 25">
          <a:extLst>
            <a:ext uri="{FF2B5EF4-FFF2-40B4-BE49-F238E27FC236}">
              <a16:creationId xmlns:a16="http://schemas.microsoft.com/office/drawing/2014/main" id="{E1DC0B89-C17C-4476-A3C9-B7C6EADCF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5431" y="33080325"/>
          <a:ext cx="1560000" cy="234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BT85"/>
  <sheetViews>
    <sheetView tabSelected="1" zoomScale="70" zoomScaleNormal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0" defaultRowHeight="14.5" zeroHeight="1" x14ac:dyDescent="0.35"/>
  <cols>
    <col min="1" max="1" width="18" customWidth="1"/>
    <col min="2" max="2" width="33.7265625" style="2" customWidth="1"/>
    <col min="3" max="3" width="45" customWidth="1"/>
    <col min="4" max="5" width="20.7265625" customWidth="1"/>
    <col min="6" max="6" width="45.7265625" customWidth="1"/>
    <col min="7" max="7" width="55.54296875" customWidth="1"/>
    <col min="8" max="8" width="41.81640625" customWidth="1"/>
    <col min="9" max="9" width="38.1796875" customWidth="1"/>
    <col min="10" max="10" width="45.7265625" customWidth="1"/>
    <col min="11" max="15" width="19.26953125" customWidth="1"/>
    <col min="16" max="16" width="28.54296875" bestFit="1" customWidth="1"/>
    <col min="17" max="19" width="36" customWidth="1"/>
    <col min="20" max="20" width="26" customWidth="1"/>
    <col min="21" max="21" width="20.7265625" customWidth="1"/>
    <col min="22" max="22" width="20.7265625" style="2" customWidth="1"/>
    <col min="23" max="23" width="19" customWidth="1"/>
    <col min="24" max="24" width="25" customWidth="1"/>
    <col min="25" max="26" width="36.26953125" customWidth="1"/>
    <col min="27" max="27" width="30" customWidth="1"/>
    <col min="28" max="29" width="20.7265625" customWidth="1"/>
    <col min="30" max="30" width="42" customWidth="1"/>
    <col min="31" max="31" width="8.81640625" customWidth="1"/>
    <col min="32" max="72" width="0" hidden="1" customWidth="1"/>
    <col min="73" max="16384" width="8.81640625" hidden="1"/>
  </cols>
  <sheetData>
    <row r="1" spans="1:30" s="1" customFormat="1" ht="28.5" customHeight="1" thickBot="1" x14ac:dyDescent="0.4">
      <c r="A1" s="52" t="s">
        <v>0</v>
      </c>
      <c r="B1" s="53" t="s">
        <v>1</v>
      </c>
      <c r="C1" s="86" t="s">
        <v>2</v>
      </c>
      <c r="D1" s="86" t="s">
        <v>10</v>
      </c>
      <c r="E1" s="86" t="s">
        <v>3</v>
      </c>
      <c r="F1" s="86" t="s">
        <v>4</v>
      </c>
      <c r="G1" s="52" t="s">
        <v>5</v>
      </c>
      <c r="H1" s="52" t="s">
        <v>146</v>
      </c>
      <c r="I1" s="52" t="s">
        <v>9</v>
      </c>
      <c r="J1" s="55" t="s">
        <v>6</v>
      </c>
      <c r="K1" s="58" t="s">
        <v>7</v>
      </c>
      <c r="L1" s="59"/>
      <c r="M1" s="59"/>
      <c r="N1" s="59"/>
      <c r="O1" s="60"/>
      <c r="P1" s="44"/>
      <c r="Q1" s="45"/>
      <c r="R1" s="45"/>
      <c r="S1" s="45"/>
      <c r="T1" s="45"/>
      <c r="U1" s="45"/>
      <c r="V1" s="45"/>
      <c r="W1" s="48" t="s">
        <v>8</v>
      </c>
      <c r="X1" s="48"/>
      <c r="Y1" s="48"/>
      <c r="Z1" s="48"/>
      <c r="AA1" s="48"/>
      <c r="AB1" s="48"/>
      <c r="AC1" s="48"/>
      <c r="AD1" s="49"/>
    </row>
    <row r="2" spans="1:30" s="1" customFormat="1" ht="28.5" customHeight="1" thickTop="1" x14ac:dyDescent="0.35">
      <c r="A2" s="53"/>
      <c r="B2" s="53"/>
      <c r="C2" s="87"/>
      <c r="D2" s="87"/>
      <c r="E2" s="87"/>
      <c r="F2" s="87"/>
      <c r="G2" s="53"/>
      <c r="H2" s="53"/>
      <c r="I2" s="53"/>
      <c r="J2" s="56"/>
      <c r="K2" s="79" t="s">
        <v>77</v>
      </c>
      <c r="L2" s="82" t="s">
        <v>76</v>
      </c>
      <c r="M2" s="82" t="s">
        <v>12</v>
      </c>
      <c r="N2" s="82" t="s">
        <v>13</v>
      </c>
      <c r="O2" s="83" t="s">
        <v>11</v>
      </c>
      <c r="P2" s="73" t="s">
        <v>60</v>
      </c>
      <c r="Q2" s="67" t="s">
        <v>100</v>
      </c>
      <c r="R2" s="67" t="s">
        <v>56</v>
      </c>
      <c r="S2" s="67" t="s">
        <v>140</v>
      </c>
      <c r="T2" s="67" t="s">
        <v>54</v>
      </c>
      <c r="U2" s="67" t="s">
        <v>55</v>
      </c>
      <c r="V2" s="67" t="s">
        <v>57</v>
      </c>
      <c r="W2" s="70" t="s">
        <v>58</v>
      </c>
      <c r="X2" s="70" t="s">
        <v>59</v>
      </c>
      <c r="Y2" s="67" t="s">
        <v>61</v>
      </c>
      <c r="Z2" s="67" t="s">
        <v>62</v>
      </c>
      <c r="AA2" s="67" t="s">
        <v>63</v>
      </c>
      <c r="AB2" s="61" t="s">
        <v>152</v>
      </c>
      <c r="AC2" s="62"/>
      <c r="AD2" s="76" t="s">
        <v>52</v>
      </c>
    </row>
    <row r="3" spans="1:30" s="1" customFormat="1" ht="43.15" customHeight="1" x14ac:dyDescent="0.35">
      <c r="A3" s="53"/>
      <c r="B3" s="53"/>
      <c r="C3" s="87"/>
      <c r="D3" s="87"/>
      <c r="E3" s="87"/>
      <c r="F3" s="87"/>
      <c r="G3" s="53"/>
      <c r="H3" s="53"/>
      <c r="I3" s="53"/>
      <c r="J3" s="56"/>
      <c r="K3" s="80"/>
      <c r="L3" s="53"/>
      <c r="M3" s="53"/>
      <c r="N3" s="53"/>
      <c r="O3" s="84"/>
      <c r="P3" s="74"/>
      <c r="Q3" s="68"/>
      <c r="R3" s="68"/>
      <c r="S3" s="68"/>
      <c r="T3" s="68"/>
      <c r="U3" s="68"/>
      <c r="V3" s="68"/>
      <c r="W3" s="71"/>
      <c r="X3" s="71"/>
      <c r="Y3" s="68"/>
      <c r="Z3" s="68"/>
      <c r="AA3" s="68"/>
      <c r="AB3" s="63"/>
      <c r="AC3" s="64"/>
      <c r="AD3" s="77"/>
    </row>
    <row r="4" spans="1:30" s="1" customFormat="1" ht="17.149999999999999" customHeight="1" thickBot="1" x14ac:dyDescent="0.4">
      <c r="A4" s="54"/>
      <c r="B4" s="90"/>
      <c r="C4" s="89"/>
      <c r="D4" s="89"/>
      <c r="E4" s="88"/>
      <c r="F4" s="89"/>
      <c r="G4" s="54"/>
      <c r="H4" s="54"/>
      <c r="I4" s="54"/>
      <c r="J4" s="57"/>
      <c r="K4" s="81"/>
      <c r="L4" s="54"/>
      <c r="M4" s="54"/>
      <c r="N4" s="54"/>
      <c r="O4" s="85"/>
      <c r="P4" s="75"/>
      <c r="Q4" s="69"/>
      <c r="R4" s="69"/>
      <c r="S4" s="69"/>
      <c r="T4" s="69"/>
      <c r="U4" s="69"/>
      <c r="V4" s="69"/>
      <c r="W4" s="72"/>
      <c r="X4" s="72"/>
      <c r="Y4" s="69"/>
      <c r="Z4" s="69"/>
      <c r="AA4" s="69"/>
      <c r="AB4" s="65"/>
      <c r="AC4" s="66"/>
      <c r="AD4" s="78"/>
    </row>
    <row r="5" spans="1:30" ht="199.5" customHeight="1" x14ac:dyDescent="0.35">
      <c r="A5" s="4" t="s">
        <v>98</v>
      </c>
      <c r="B5" s="5"/>
      <c r="C5" s="5" t="s">
        <v>78</v>
      </c>
      <c r="D5" s="6">
        <v>250</v>
      </c>
      <c r="E5" s="7">
        <f>4*739</f>
        <v>2956</v>
      </c>
      <c r="F5" s="14" t="s">
        <v>118</v>
      </c>
      <c r="G5" s="5" t="s">
        <v>21</v>
      </c>
      <c r="H5" s="5" t="s">
        <v>43</v>
      </c>
      <c r="I5" s="43" t="s">
        <v>137</v>
      </c>
      <c r="J5" s="14" t="s">
        <v>119</v>
      </c>
      <c r="K5" s="8">
        <v>8.82</v>
      </c>
      <c r="L5" s="9">
        <v>8.33</v>
      </c>
      <c r="M5" s="9">
        <v>6.11</v>
      </c>
      <c r="N5" s="9">
        <v>12.67</v>
      </c>
      <c r="O5" s="10">
        <v>35.9</v>
      </c>
      <c r="P5" s="13">
        <v>68.3</v>
      </c>
      <c r="Q5" s="11">
        <v>23.2</v>
      </c>
      <c r="R5" s="11">
        <v>3.6</v>
      </c>
      <c r="S5" s="9">
        <v>4.99</v>
      </c>
      <c r="T5" s="11">
        <v>1.7</v>
      </c>
      <c r="U5" s="9">
        <v>1.3</v>
      </c>
      <c r="V5" s="9">
        <v>3.3</v>
      </c>
      <c r="W5" s="11">
        <v>1.7</v>
      </c>
      <c r="X5" s="12">
        <v>0.55000000000000004</v>
      </c>
      <c r="Y5" s="9" t="s">
        <v>66</v>
      </c>
      <c r="Z5" s="9" t="s">
        <v>69</v>
      </c>
      <c r="AA5" s="9" t="s">
        <v>43</v>
      </c>
      <c r="AB5" s="94" t="s">
        <v>53</v>
      </c>
      <c r="AC5" s="94"/>
      <c r="AD5" s="15" t="s">
        <v>53</v>
      </c>
    </row>
    <row r="6" spans="1:30" ht="200.15" customHeight="1" x14ac:dyDescent="0.35">
      <c r="A6" s="33">
        <v>1</v>
      </c>
      <c r="B6" s="22"/>
      <c r="C6" s="22" t="s">
        <v>92</v>
      </c>
      <c r="D6" s="23">
        <v>200</v>
      </c>
      <c r="E6" s="24">
        <f>5*796</f>
        <v>3980</v>
      </c>
      <c r="F6" s="31" t="s">
        <v>123</v>
      </c>
      <c r="G6" s="22" t="s">
        <v>18</v>
      </c>
      <c r="H6" s="22" t="s">
        <v>39</v>
      </c>
      <c r="I6" s="42" t="s">
        <v>134</v>
      </c>
      <c r="J6" s="31" t="s">
        <v>129</v>
      </c>
      <c r="K6" s="25">
        <v>8.35</v>
      </c>
      <c r="L6" s="26">
        <v>7.22</v>
      </c>
      <c r="M6" s="26">
        <v>6.66</v>
      </c>
      <c r="N6" s="26">
        <v>12.33</v>
      </c>
      <c r="O6" s="27">
        <v>34.6</v>
      </c>
      <c r="P6" s="26">
        <v>63.2</v>
      </c>
      <c r="Q6" s="29">
        <v>23.7</v>
      </c>
      <c r="R6" s="29">
        <v>3.7</v>
      </c>
      <c r="S6" s="28">
        <v>9.1</v>
      </c>
      <c r="T6" s="29">
        <v>2.4</v>
      </c>
      <c r="U6" s="29">
        <v>1</v>
      </c>
      <c r="V6" s="26">
        <v>1.4</v>
      </c>
      <c r="W6" s="29">
        <v>1.6</v>
      </c>
      <c r="X6" s="28">
        <v>0.63</v>
      </c>
      <c r="Y6" s="26" t="s">
        <v>66</v>
      </c>
      <c r="Z6" s="26" t="s">
        <v>64</v>
      </c>
      <c r="AA6" s="26" t="s">
        <v>43</v>
      </c>
      <c r="AB6" s="92" t="s">
        <v>53</v>
      </c>
      <c r="AC6" s="92"/>
      <c r="AD6" s="32" t="s">
        <v>53</v>
      </c>
    </row>
    <row r="7" spans="1:30" ht="200.15" customHeight="1" x14ac:dyDescent="0.35">
      <c r="A7" s="4" t="s">
        <v>98</v>
      </c>
      <c r="B7" s="5"/>
      <c r="C7" s="5" t="s">
        <v>85</v>
      </c>
      <c r="D7" s="6">
        <v>250</v>
      </c>
      <c r="E7" s="7">
        <f>4*399</f>
        <v>1596</v>
      </c>
      <c r="F7" s="14" t="s">
        <v>107</v>
      </c>
      <c r="G7" s="5" t="s">
        <v>29</v>
      </c>
      <c r="H7" s="5" t="s">
        <v>43</v>
      </c>
      <c r="I7" s="43" t="s">
        <v>134</v>
      </c>
      <c r="J7" s="14" t="s">
        <v>109</v>
      </c>
      <c r="K7" s="8">
        <v>7.88</v>
      </c>
      <c r="L7" s="9">
        <v>8.8800000000000008</v>
      </c>
      <c r="M7" s="9">
        <v>6.66</v>
      </c>
      <c r="N7" s="12">
        <v>10</v>
      </c>
      <c r="O7" s="10">
        <v>33.4</v>
      </c>
      <c r="P7" s="13">
        <v>67.3</v>
      </c>
      <c r="Q7" s="11">
        <v>19</v>
      </c>
      <c r="R7" s="11">
        <v>2.8</v>
      </c>
      <c r="S7" s="12">
        <v>9.9</v>
      </c>
      <c r="T7" s="11">
        <v>2.2000000000000002</v>
      </c>
      <c r="U7" s="11">
        <v>1</v>
      </c>
      <c r="V7" s="9">
        <v>4.5999999999999996</v>
      </c>
      <c r="W7" s="11">
        <v>2.5</v>
      </c>
      <c r="X7" s="12">
        <v>0.57999999999999996</v>
      </c>
      <c r="Y7" s="9" t="s">
        <v>66</v>
      </c>
      <c r="Z7" s="9" t="s">
        <v>71</v>
      </c>
      <c r="AA7" s="9" t="s">
        <v>43</v>
      </c>
      <c r="AB7" s="94" t="s">
        <v>53</v>
      </c>
      <c r="AC7" s="94"/>
      <c r="AD7" s="15" t="s">
        <v>53</v>
      </c>
    </row>
    <row r="8" spans="1:30" ht="200.15" customHeight="1" x14ac:dyDescent="0.35">
      <c r="A8" s="33">
        <v>2</v>
      </c>
      <c r="B8" s="22"/>
      <c r="C8" s="22" t="s">
        <v>95</v>
      </c>
      <c r="D8" s="23">
        <v>250</v>
      </c>
      <c r="E8" s="24">
        <v>1440</v>
      </c>
      <c r="F8" s="31" t="s">
        <v>133</v>
      </c>
      <c r="G8" s="22" t="s">
        <v>38</v>
      </c>
      <c r="H8" s="22" t="s">
        <v>43</v>
      </c>
      <c r="I8" s="42" t="s">
        <v>138</v>
      </c>
      <c r="J8" s="31" t="s">
        <v>111</v>
      </c>
      <c r="K8" s="25">
        <v>6.93</v>
      </c>
      <c r="L8" s="26">
        <v>7.22</v>
      </c>
      <c r="M8" s="26">
        <v>5.74</v>
      </c>
      <c r="N8" s="26">
        <v>9.67</v>
      </c>
      <c r="O8" s="27">
        <v>29.5</v>
      </c>
      <c r="P8" s="29">
        <v>64</v>
      </c>
      <c r="Q8" s="29">
        <v>24.5</v>
      </c>
      <c r="R8" s="29">
        <v>4</v>
      </c>
      <c r="S8" s="28">
        <v>6.7</v>
      </c>
      <c r="T8" s="29">
        <v>2.5</v>
      </c>
      <c r="U8" s="26">
        <v>1.4</v>
      </c>
      <c r="V8" s="29">
        <v>3</v>
      </c>
      <c r="W8" s="29">
        <v>2.2999999999999998</v>
      </c>
      <c r="X8" s="28">
        <v>0.9</v>
      </c>
      <c r="Y8" s="26" t="s">
        <v>66</v>
      </c>
      <c r="Z8" s="26" t="s">
        <v>64</v>
      </c>
      <c r="AA8" s="26" t="s">
        <v>65</v>
      </c>
      <c r="AB8" s="92" t="s">
        <v>53</v>
      </c>
      <c r="AC8" s="92"/>
      <c r="AD8" s="32" t="s">
        <v>53</v>
      </c>
    </row>
    <row r="9" spans="1:30" ht="200.15" customHeight="1" thickBot="1" x14ac:dyDescent="0.4">
      <c r="A9" s="16">
        <v>3</v>
      </c>
      <c r="B9" s="5"/>
      <c r="C9" s="5" t="s">
        <v>81</v>
      </c>
      <c r="D9" s="6">
        <v>250</v>
      </c>
      <c r="E9" s="7">
        <f>4*549</f>
        <v>2196</v>
      </c>
      <c r="F9" s="14" t="s">
        <v>99</v>
      </c>
      <c r="G9" s="5" t="s">
        <v>25</v>
      </c>
      <c r="H9" s="5" t="s">
        <v>43</v>
      </c>
      <c r="I9" s="43" t="s">
        <v>139</v>
      </c>
      <c r="J9" s="43" t="s">
        <v>144</v>
      </c>
      <c r="K9" s="8">
        <v>5.83</v>
      </c>
      <c r="L9" s="9">
        <v>5.55</v>
      </c>
      <c r="M9" s="9">
        <v>6.66</v>
      </c>
      <c r="N9" s="12">
        <v>10</v>
      </c>
      <c r="O9" s="17">
        <v>28</v>
      </c>
      <c r="P9" s="9">
        <v>60.3</v>
      </c>
      <c r="Q9" s="11">
        <v>27.2</v>
      </c>
      <c r="R9" s="11">
        <v>3</v>
      </c>
      <c r="S9" s="12">
        <v>7.7</v>
      </c>
      <c r="T9" s="11">
        <v>2.2999999999999998</v>
      </c>
      <c r="U9" s="9">
        <v>1.6</v>
      </c>
      <c r="V9" s="9">
        <v>1.7</v>
      </c>
      <c r="W9" s="11">
        <v>3.7</v>
      </c>
      <c r="X9" s="12">
        <v>0.86</v>
      </c>
      <c r="Y9" s="9">
        <v>2.3E-2</v>
      </c>
      <c r="Z9" s="9" t="s">
        <v>64</v>
      </c>
      <c r="AA9" s="9" t="s">
        <v>43</v>
      </c>
      <c r="AB9" s="93" t="s">
        <v>53</v>
      </c>
      <c r="AC9" s="93"/>
      <c r="AD9" s="18" t="s">
        <v>53</v>
      </c>
    </row>
    <row r="10" spans="1:30" ht="18.5" x14ac:dyDescent="0.35">
      <c r="A10" s="95" t="s">
        <v>14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ht="18.5" x14ac:dyDescent="0.35">
      <c r="A11" s="91" t="s">
        <v>97</v>
      </c>
      <c r="B11" s="91"/>
      <c r="C11" s="91"/>
    </row>
    <row r="12" spans="1:30" x14ac:dyDescent="0.35"/>
    <row r="13" spans="1:30" x14ac:dyDescent="0.35"/>
    <row r="14" spans="1:30" x14ac:dyDescent="0.35"/>
    <row r="15" spans="1:30" hidden="1" x14ac:dyDescent="0.35"/>
    <row r="16" spans="1:30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</sheetData>
  <sheetProtection algorithmName="SHA-512" hashValue="0Z56wWcQq2bGbioFeVDq8WH729mEJc8uzn3fIY/CUAxFnHogjRniiEs2SrsCPxJSAfQPUyv8Yb2KK/CHUmIwpw==" saltValue="mQQ0hrzih0MenfJSyTj/BQ==" spinCount="100000" sheet="1" objects="1" scenarios="1"/>
  <mergeCells count="37">
    <mergeCell ref="A11:C11"/>
    <mergeCell ref="AB6:AC6"/>
    <mergeCell ref="AB9:AC9"/>
    <mergeCell ref="AB8:AC8"/>
    <mergeCell ref="AB5:AC5"/>
    <mergeCell ref="A10:AD10"/>
    <mergeCell ref="AB7:AC7"/>
    <mergeCell ref="A1:A4"/>
    <mergeCell ref="E1:E4"/>
    <mergeCell ref="D1:D4"/>
    <mergeCell ref="H1:H4"/>
    <mergeCell ref="B1:B4"/>
    <mergeCell ref="C1:C4"/>
    <mergeCell ref="F1:F4"/>
    <mergeCell ref="G1:G4"/>
    <mergeCell ref="AD2:AD4"/>
    <mergeCell ref="K2:K4"/>
    <mergeCell ref="L2:L4"/>
    <mergeCell ref="M2:M4"/>
    <mergeCell ref="N2:N4"/>
    <mergeCell ref="O2:O4"/>
    <mergeCell ref="I1:I4"/>
    <mergeCell ref="J1:J4"/>
    <mergeCell ref="K1:O1"/>
    <mergeCell ref="AB2:AC4"/>
    <mergeCell ref="T2:T4"/>
    <mergeCell ref="AA2:AA4"/>
    <mergeCell ref="Z2:Z4"/>
    <mergeCell ref="U2:U4"/>
    <mergeCell ref="V2:V4"/>
    <mergeCell ref="W2:W4"/>
    <mergeCell ref="X2:X4"/>
    <mergeCell ref="Y2:Y4"/>
    <mergeCell ref="P2:P4"/>
    <mergeCell ref="Q2:Q4"/>
    <mergeCell ref="R2:R4"/>
    <mergeCell ref="S2:S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85"/>
  <sheetViews>
    <sheetView zoomScale="70" zoomScaleNormal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5" sqref="C5"/>
    </sheetView>
  </sheetViews>
  <sheetFormatPr defaultColWidth="0" defaultRowHeight="0" customHeight="1" zeroHeight="1" x14ac:dyDescent="0.35"/>
  <cols>
    <col min="1" max="1" width="18" customWidth="1"/>
    <col min="2" max="2" width="33.7265625" style="2" customWidth="1"/>
    <col min="3" max="3" width="45" customWidth="1"/>
    <col min="4" max="5" width="20.7265625" customWidth="1"/>
    <col min="6" max="6" width="45.7265625" customWidth="1"/>
    <col min="7" max="7" width="55.54296875" customWidth="1"/>
    <col min="8" max="8" width="41.81640625" customWidth="1"/>
    <col min="9" max="9" width="38.1796875" customWidth="1"/>
    <col min="10" max="10" width="45.7265625" customWidth="1"/>
    <col min="11" max="16" width="19.26953125" customWidth="1"/>
    <col min="17" max="19" width="36" customWidth="1"/>
    <col min="20" max="20" width="26" customWidth="1"/>
    <col min="21" max="21" width="20.7265625" customWidth="1"/>
    <col min="22" max="22" width="20.7265625" style="2" customWidth="1"/>
    <col min="23" max="23" width="19" customWidth="1"/>
    <col min="24" max="24" width="25" customWidth="1"/>
    <col min="25" max="26" width="36.26953125" customWidth="1"/>
    <col min="27" max="27" width="30" customWidth="1"/>
    <col min="28" max="29" width="20.7265625" customWidth="1"/>
    <col min="30" max="30" width="42" customWidth="1"/>
    <col min="31" max="31" width="8.81640625" customWidth="1"/>
    <col min="32" max="72" width="0" hidden="1" customWidth="1"/>
    <col min="73" max="16384" width="8.81640625" hidden="1"/>
  </cols>
  <sheetData>
    <row r="1" spans="1:30" s="1" customFormat="1" ht="28.5" customHeight="1" thickBot="1" x14ac:dyDescent="0.4">
      <c r="A1" s="52" t="s">
        <v>0</v>
      </c>
      <c r="B1" s="53" t="s">
        <v>1</v>
      </c>
      <c r="C1" s="86" t="s">
        <v>2</v>
      </c>
      <c r="D1" s="86" t="s">
        <v>10</v>
      </c>
      <c r="E1" s="86" t="s">
        <v>3</v>
      </c>
      <c r="F1" s="86" t="s">
        <v>4</v>
      </c>
      <c r="G1" s="52" t="s">
        <v>5</v>
      </c>
      <c r="H1" s="52" t="s">
        <v>146</v>
      </c>
      <c r="I1" s="52" t="s">
        <v>9</v>
      </c>
      <c r="J1" s="55" t="s">
        <v>6</v>
      </c>
      <c r="K1" s="58" t="s">
        <v>7</v>
      </c>
      <c r="L1" s="59"/>
      <c r="M1" s="59"/>
      <c r="N1" s="59"/>
      <c r="O1" s="60"/>
      <c r="P1" s="47"/>
      <c r="Q1" s="3"/>
      <c r="R1" s="46"/>
      <c r="S1" s="46"/>
      <c r="T1" s="3"/>
      <c r="U1" s="3"/>
      <c r="V1" s="3"/>
      <c r="W1" s="59" t="s">
        <v>8</v>
      </c>
      <c r="X1" s="59"/>
      <c r="Y1" s="59"/>
      <c r="Z1" s="59"/>
      <c r="AA1" s="59"/>
      <c r="AB1" s="59"/>
      <c r="AC1" s="59"/>
      <c r="AD1" s="60"/>
    </row>
    <row r="2" spans="1:30" s="1" customFormat="1" ht="28.5" customHeight="1" thickTop="1" x14ac:dyDescent="0.35">
      <c r="A2" s="53"/>
      <c r="B2" s="53"/>
      <c r="C2" s="87"/>
      <c r="D2" s="87"/>
      <c r="E2" s="87"/>
      <c r="F2" s="87"/>
      <c r="G2" s="53"/>
      <c r="H2" s="53"/>
      <c r="I2" s="53"/>
      <c r="J2" s="56"/>
      <c r="K2" s="79" t="s">
        <v>77</v>
      </c>
      <c r="L2" s="82" t="s">
        <v>76</v>
      </c>
      <c r="M2" s="82" t="s">
        <v>12</v>
      </c>
      <c r="N2" s="82" t="s">
        <v>13</v>
      </c>
      <c r="O2" s="83" t="s">
        <v>11</v>
      </c>
      <c r="P2" s="73" t="s">
        <v>148</v>
      </c>
      <c r="Q2" s="67" t="s">
        <v>100</v>
      </c>
      <c r="R2" s="67" t="s">
        <v>56</v>
      </c>
      <c r="S2" s="67" t="s">
        <v>140</v>
      </c>
      <c r="T2" s="67" t="s">
        <v>54</v>
      </c>
      <c r="U2" s="67" t="s">
        <v>55</v>
      </c>
      <c r="V2" s="67" t="s">
        <v>57</v>
      </c>
      <c r="W2" s="70" t="s">
        <v>58</v>
      </c>
      <c r="X2" s="70" t="s">
        <v>59</v>
      </c>
      <c r="Y2" s="67" t="s">
        <v>61</v>
      </c>
      <c r="Z2" s="67" t="s">
        <v>62</v>
      </c>
      <c r="AA2" s="67" t="s">
        <v>63</v>
      </c>
      <c r="AB2" s="61" t="s">
        <v>152</v>
      </c>
      <c r="AC2" s="62"/>
      <c r="AD2" s="76" t="s">
        <v>52</v>
      </c>
    </row>
    <row r="3" spans="1:30" s="1" customFormat="1" ht="43.15" customHeight="1" x14ac:dyDescent="0.35">
      <c r="A3" s="53"/>
      <c r="B3" s="53"/>
      <c r="C3" s="87"/>
      <c r="D3" s="87"/>
      <c r="E3" s="87"/>
      <c r="F3" s="87"/>
      <c r="G3" s="53"/>
      <c r="H3" s="53"/>
      <c r="I3" s="53"/>
      <c r="J3" s="56"/>
      <c r="K3" s="80"/>
      <c r="L3" s="53"/>
      <c r="M3" s="53"/>
      <c r="N3" s="53"/>
      <c r="O3" s="84"/>
      <c r="P3" s="74"/>
      <c r="Q3" s="68"/>
      <c r="R3" s="68"/>
      <c r="S3" s="68"/>
      <c r="T3" s="68"/>
      <c r="U3" s="68"/>
      <c r="V3" s="68"/>
      <c r="W3" s="71"/>
      <c r="X3" s="71"/>
      <c r="Y3" s="68"/>
      <c r="Z3" s="68"/>
      <c r="AA3" s="68"/>
      <c r="AB3" s="63"/>
      <c r="AC3" s="64"/>
      <c r="AD3" s="77"/>
    </row>
    <row r="4" spans="1:30" s="1" customFormat="1" ht="17.149999999999999" customHeight="1" thickBot="1" x14ac:dyDescent="0.4">
      <c r="A4" s="54"/>
      <c r="B4" s="90"/>
      <c r="C4" s="89"/>
      <c r="D4" s="89"/>
      <c r="E4" s="88"/>
      <c r="F4" s="89"/>
      <c r="G4" s="54"/>
      <c r="H4" s="54"/>
      <c r="I4" s="54"/>
      <c r="J4" s="57"/>
      <c r="K4" s="81"/>
      <c r="L4" s="54"/>
      <c r="M4" s="54"/>
      <c r="N4" s="54"/>
      <c r="O4" s="85"/>
      <c r="P4" s="75"/>
      <c r="Q4" s="69"/>
      <c r="R4" s="69"/>
      <c r="S4" s="69"/>
      <c r="T4" s="69"/>
      <c r="U4" s="69"/>
      <c r="V4" s="69"/>
      <c r="W4" s="72"/>
      <c r="X4" s="72"/>
      <c r="Y4" s="69"/>
      <c r="Z4" s="69"/>
      <c r="AA4" s="69"/>
      <c r="AB4" s="65"/>
      <c r="AC4" s="66"/>
      <c r="AD4" s="78"/>
    </row>
    <row r="5" spans="1:30" ht="199.5" customHeight="1" x14ac:dyDescent="0.35">
      <c r="A5" s="4" t="s">
        <v>98</v>
      </c>
      <c r="B5" s="5"/>
      <c r="C5" s="5" t="s">
        <v>86</v>
      </c>
      <c r="D5" s="6">
        <v>250</v>
      </c>
      <c r="E5" s="7">
        <f>4*651</f>
        <v>2604</v>
      </c>
      <c r="F5" s="14" t="s">
        <v>107</v>
      </c>
      <c r="G5" s="5" t="s">
        <v>30</v>
      </c>
      <c r="H5" s="5" t="s">
        <v>43</v>
      </c>
      <c r="I5" s="43" t="s">
        <v>134</v>
      </c>
      <c r="J5" s="14" t="s">
        <v>108</v>
      </c>
      <c r="K5" s="8">
        <v>8.82</v>
      </c>
      <c r="L5" s="9">
        <v>10.36</v>
      </c>
      <c r="M5" s="9">
        <v>9.6199999999999992</v>
      </c>
      <c r="N5" s="9">
        <v>19.329999999999998</v>
      </c>
      <c r="O5" s="10">
        <v>48.1</v>
      </c>
      <c r="P5" s="13">
        <v>53.4</v>
      </c>
      <c r="Q5" s="11">
        <v>35.4</v>
      </c>
      <c r="R5" s="11">
        <v>16.8</v>
      </c>
      <c r="S5" s="12">
        <v>7.9</v>
      </c>
      <c r="T5" s="11">
        <v>1.7</v>
      </c>
      <c r="U5" s="9">
        <v>0.98</v>
      </c>
      <c r="V5" s="9">
        <v>2.8</v>
      </c>
      <c r="W5" s="19">
        <v>4.7</v>
      </c>
      <c r="X5" s="12">
        <v>0.65</v>
      </c>
      <c r="Y5" s="9" t="s">
        <v>66</v>
      </c>
      <c r="Z5" s="9" t="s">
        <v>72</v>
      </c>
      <c r="AA5" s="9" t="s">
        <v>43</v>
      </c>
      <c r="AB5" s="94" t="s">
        <v>53</v>
      </c>
      <c r="AC5" s="94"/>
      <c r="AD5" s="15" t="s">
        <v>53</v>
      </c>
    </row>
    <row r="6" spans="1:30" ht="199.5" customHeight="1" x14ac:dyDescent="0.35">
      <c r="A6" s="21" t="s">
        <v>98</v>
      </c>
      <c r="B6" s="22"/>
      <c r="C6" s="22" t="s">
        <v>91</v>
      </c>
      <c r="D6" s="23">
        <v>250</v>
      </c>
      <c r="E6" s="24">
        <f>4*769</f>
        <v>3076</v>
      </c>
      <c r="F6" s="31" t="s">
        <v>118</v>
      </c>
      <c r="G6" s="22" t="s">
        <v>36</v>
      </c>
      <c r="H6" s="22" t="s">
        <v>43</v>
      </c>
      <c r="I6" s="42" t="s">
        <v>134</v>
      </c>
      <c r="J6" s="31" t="s">
        <v>117</v>
      </c>
      <c r="K6" s="25">
        <v>8.19</v>
      </c>
      <c r="L6" s="26">
        <v>9.6199999999999992</v>
      </c>
      <c r="M6" s="26">
        <v>9.25</v>
      </c>
      <c r="N6" s="26">
        <v>17.329999999999998</v>
      </c>
      <c r="O6" s="27">
        <v>44.4</v>
      </c>
      <c r="P6" s="30">
        <v>51.9</v>
      </c>
      <c r="Q6" s="29">
        <v>39.700000000000003</v>
      </c>
      <c r="R6" s="29">
        <v>19.2</v>
      </c>
      <c r="S6" s="28">
        <v>5</v>
      </c>
      <c r="T6" s="29">
        <v>1.8</v>
      </c>
      <c r="U6" s="26">
        <v>1.1000000000000001</v>
      </c>
      <c r="V6" s="26">
        <v>3.5</v>
      </c>
      <c r="W6" s="29">
        <v>4</v>
      </c>
      <c r="X6" s="28">
        <v>0.5</v>
      </c>
      <c r="Y6" s="26" t="s">
        <v>66</v>
      </c>
      <c r="Z6" s="26" t="s">
        <v>64</v>
      </c>
      <c r="AA6" s="26" t="s">
        <v>43</v>
      </c>
      <c r="AB6" s="92" t="s">
        <v>53</v>
      </c>
      <c r="AC6" s="92"/>
      <c r="AD6" s="32" t="s">
        <v>53</v>
      </c>
    </row>
    <row r="7" spans="1:30" ht="199.5" customHeight="1" x14ac:dyDescent="0.35">
      <c r="A7" s="16">
        <v>1</v>
      </c>
      <c r="B7" s="5"/>
      <c r="C7" s="5" t="s">
        <v>89</v>
      </c>
      <c r="D7" s="6">
        <v>200</v>
      </c>
      <c r="E7" s="7">
        <f>5*515</f>
        <v>2575</v>
      </c>
      <c r="F7" s="14" t="s">
        <v>128</v>
      </c>
      <c r="G7" s="5" t="s">
        <v>34</v>
      </c>
      <c r="H7" s="5" t="s">
        <v>43</v>
      </c>
      <c r="I7" s="43" t="s">
        <v>134</v>
      </c>
      <c r="J7" s="14" t="s">
        <v>108</v>
      </c>
      <c r="K7" s="8">
        <v>8.0299999999999994</v>
      </c>
      <c r="L7" s="9">
        <v>9.99</v>
      </c>
      <c r="M7" s="9">
        <v>9.07</v>
      </c>
      <c r="N7" s="12">
        <v>17</v>
      </c>
      <c r="O7" s="10">
        <v>44.1</v>
      </c>
      <c r="P7" s="9">
        <v>44.1</v>
      </c>
      <c r="Q7" s="11">
        <v>37.5</v>
      </c>
      <c r="R7" s="11">
        <v>29.6</v>
      </c>
      <c r="S7" s="12">
        <v>14.9</v>
      </c>
      <c r="T7" s="11">
        <v>2.1</v>
      </c>
      <c r="U7" s="9">
        <v>0.85</v>
      </c>
      <c r="V7" s="9">
        <v>4.9000000000000004</v>
      </c>
      <c r="W7" s="11">
        <v>2.1</v>
      </c>
      <c r="X7" s="12">
        <v>0.59</v>
      </c>
      <c r="Y7" s="9" t="s">
        <v>66</v>
      </c>
      <c r="Z7" s="9" t="s">
        <v>64</v>
      </c>
      <c r="AA7" s="9" t="s">
        <v>65</v>
      </c>
      <c r="AB7" s="94" t="s">
        <v>53</v>
      </c>
      <c r="AC7" s="94"/>
      <c r="AD7" s="15" t="s">
        <v>53</v>
      </c>
    </row>
    <row r="8" spans="1:30" ht="200.15" customHeight="1" x14ac:dyDescent="0.35">
      <c r="A8" s="33">
        <v>2</v>
      </c>
      <c r="B8" s="22"/>
      <c r="C8" s="22" t="s">
        <v>87</v>
      </c>
      <c r="D8" s="23">
        <v>250</v>
      </c>
      <c r="E8" s="24">
        <f>4*429</f>
        <v>1716</v>
      </c>
      <c r="F8" s="31" t="s">
        <v>126</v>
      </c>
      <c r="G8" s="22" t="s">
        <v>31</v>
      </c>
      <c r="H8" s="22" t="s">
        <v>43</v>
      </c>
      <c r="I8" s="42" t="s">
        <v>134</v>
      </c>
      <c r="J8" s="31" t="s">
        <v>127</v>
      </c>
      <c r="K8" s="34">
        <v>7.4</v>
      </c>
      <c r="L8" s="26">
        <v>9.6199999999999992</v>
      </c>
      <c r="M8" s="26">
        <v>9.44</v>
      </c>
      <c r="N8" s="26">
        <v>16.670000000000002</v>
      </c>
      <c r="O8" s="27">
        <v>43.1</v>
      </c>
      <c r="P8" s="26">
        <v>44.4</v>
      </c>
      <c r="Q8" s="29">
        <v>40.5</v>
      </c>
      <c r="R8" s="29">
        <v>30.5</v>
      </c>
      <c r="S8" s="28">
        <v>11.6</v>
      </c>
      <c r="T8" s="29">
        <v>1.7</v>
      </c>
      <c r="U8" s="29">
        <v>1</v>
      </c>
      <c r="V8" s="29">
        <v>3</v>
      </c>
      <c r="W8" s="29">
        <v>1.9</v>
      </c>
      <c r="X8" s="28">
        <v>0.6</v>
      </c>
      <c r="Y8" s="26">
        <v>6.0000000000000001E-3</v>
      </c>
      <c r="Z8" s="26" t="s">
        <v>64</v>
      </c>
      <c r="AA8" s="26" t="s">
        <v>65</v>
      </c>
      <c r="AB8" s="92" t="s">
        <v>53</v>
      </c>
      <c r="AC8" s="92"/>
      <c r="AD8" s="32" t="s">
        <v>53</v>
      </c>
    </row>
    <row r="9" spans="1:30" ht="199.5" customHeight="1" x14ac:dyDescent="0.35">
      <c r="A9" s="16">
        <v>3</v>
      </c>
      <c r="B9" s="5"/>
      <c r="C9" s="5" t="s">
        <v>88</v>
      </c>
      <c r="D9" s="6">
        <v>200</v>
      </c>
      <c r="E9" s="7">
        <f>5*549</f>
        <v>2745</v>
      </c>
      <c r="F9" s="14" t="s">
        <v>101</v>
      </c>
      <c r="G9" s="5" t="s">
        <v>32</v>
      </c>
      <c r="H9" s="5" t="s">
        <v>43</v>
      </c>
      <c r="I9" s="43" t="s">
        <v>134</v>
      </c>
      <c r="J9" s="43" t="s">
        <v>141</v>
      </c>
      <c r="K9" s="8">
        <v>7.56</v>
      </c>
      <c r="L9" s="9">
        <v>9.6199999999999992</v>
      </c>
      <c r="M9" s="9">
        <v>9.6199999999999992</v>
      </c>
      <c r="N9" s="9">
        <v>15.67</v>
      </c>
      <c r="O9" s="10">
        <v>42.5</v>
      </c>
      <c r="P9" s="9">
        <v>44.4</v>
      </c>
      <c r="Q9" s="11">
        <v>46.4</v>
      </c>
      <c r="R9" s="11">
        <v>29.5</v>
      </c>
      <c r="S9" s="9">
        <v>5.51</v>
      </c>
      <c r="T9" s="11">
        <v>2.2999999999999998</v>
      </c>
      <c r="U9" s="9">
        <v>0.85</v>
      </c>
      <c r="V9" s="9">
        <v>2.6</v>
      </c>
      <c r="W9" s="11">
        <v>2</v>
      </c>
      <c r="X9" s="12">
        <v>0.56999999999999995</v>
      </c>
      <c r="Y9" s="9">
        <v>1.4999999999999999E-2</v>
      </c>
      <c r="Z9" s="9" t="s">
        <v>64</v>
      </c>
      <c r="AA9" s="9" t="s">
        <v>43</v>
      </c>
      <c r="AB9" s="94" t="s">
        <v>53</v>
      </c>
      <c r="AC9" s="94"/>
      <c r="AD9" s="15" t="s">
        <v>53</v>
      </c>
    </row>
    <row r="10" spans="1:30" ht="199.5" customHeight="1" x14ac:dyDescent="0.35">
      <c r="A10" s="33">
        <v>4</v>
      </c>
      <c r="B10" s="22"/>
      <c r="C10" s="22" t="s">
        <v>51</v>
      </c>
      <c r="D10" s="23">
        <v>250</v>
      </c>
      <c r="E10" s="24">
        <v>1800</v>
      </c>
      <c r="F10" s="31" t="s">
        <v>132</v>
      </c>
      <c r="G10" s="31" t="s">
        <v>110</v>
      </c>
      <c r="H10" s="51" t="s">
        <v>134</v>
      </c>
      <c r="I10" s="51" t="s">
        <v>150</v>
      </c>
      <c r="J10" s="35" t="s">
        <v>111</v>
      </c>
      <c r="K10" s="26">
        <v>8.19</v>
      </c>
      <c r="L10" s="28">
        <v>8.6999999999999993</v>
      </c>
      <c r="M10" s="26">
        <v>9.25</v>
      </c>
      <c r="N10" s="36">
        <v>16</v>
      </c>
      <c r="O10" s="37">
        <v>42.1</v>
      </c>
      <c r="P10" s="26">
        <v>38.9</v>
      </c>
      <c r="Q10" s="29">
        <v>53.6</v>
      </c>
      <c r="R10" s="29">
        <v>29.8</v>
      </c>
      <c r="S10" s="28">
        <v>3.29</v>
      </c>
      <c r="T10" s="29">
        <v>1.8</v>
      </c>
      <c r="U10" s="26">
        <v>1.6</v>
      </c>
      <c r="V10" s="26">
        <v>1.9</v>
      </c>
      <c r="W10" s="29">
        <v>1.9</v>
      </c>
      <c r="X10" s="28">
        <v>0.84</v>
      </c>
      <c r="Y10" s="26">
        <v>1.2999999999999999E-2</v>
      </c>
      <c r="Z10" s="26" t="s">
        <v>64</v>
      </c>
      <c r="AA10" s="26" t="s">
        <v>43</v>
      </c>
      <c r="AB10" s="97" t="s">
        <v>53</v>
      </c>
      <c r="AC10" s="97"/>
      <c r="AD10" s="38" t="s">
        <v>53</v>
      </c>
    </row>
    <row r="11" spans="1:30" ht="199.5" customHeight="1" x14ac:dyDescent="0.35">
      <c r="A11" s="16">
        <v>5</v>
      </c>
      <c r="B11" s="5"/>
      <c r="C11" s="14" t="s">
        <v>130</v>
      </c>
      <c r="D11" s="50" t="s">
        <v>147</v>
      </c>
      <c r="E11" s="7">
        <v>3429</v>
      </c>
      <c r="F11" s="14" t="s">
        <v>123</v>
      </c>
      <c r="G11" s="5" t="s">
        <v>33</v>
      </c>
      <c r="H11" s="5" t="s">
        <v>43</v>
      </c>
      <c r="I11" s="43" t="s">
        <v>134</v>
      </c>
      <c r="J11" s="14" t="s">
        <v>108</v>
      </c>
      <c r="K11" s="8">
        <v>7.88</v>
      </c>
      <c r="L11" s="9">
        <v>9.99</v>
      </c>
      <c r="M11" s="9">
        <v>8.8800000000000008</v>
      </c>
      <c r="N11" s="12">
        <v>15</v>
      </c>
      <c r="O11" s="10">
        <v>41.7</v>
      </c>
      <c r="P11" s="9">
        <v>43.2</v>
      </c>
      <c r="Q11" s="11">
        <v>46.6</v>
      </c>
      <c r="R11" s="11">
        <v>29.5</v>
      </c>
      <c r="S11" s="12">
        <v>6.8</v>
      </c>
      <c r="T11" s="11">
        <v>1.9</v>
      </c>
      <c r="U11" s="12">
        <v>0.9</v>
      </c>
      <c r="V11" s="9">
        <v>6.2</v>
      </c>
      <c r="W11" s="11">
        <v>2.5</v>
      </c>
      <c r="X11" s="12">
        <v>0.64</v>
      </c>
      <c r="Y11" s="9">
        <v>8.9999999999999993E-3</v>
      </c>
      <c r="Z11" s="9" t="s">
        <v>69</v>
      </c>
      <c r="AA11" s="9" t="s">
        <v>43</v>
      </c>
      <c r="AB11" s="94" t="s">
        <v>53</v>
      </c>
      <c r="AC11" s="94"/>
      <c r="AD11" s="15" t="s">
        <v>53</v>
      </c>
    </row>
    <row r="12" spans="1:30" ht="199.5" customHeight="1" x14ac:dyDescent="0.35">
      <c r="A12" s="33">
        <v>6</v>
      </c>
      <c r="B12" s="22"/>
      <c r="C12" s="22" t="s">
        <v>45</v>
      </c>
      <c r="D12" s="23">
        <v>200</v>
      </c>
      <c r="E12" s="24">
        <f>5*530</f>
        <v>2650</v>
      </c>
      <c r="F12" s="31" t="s">
        <v>107</v>
      </c>
      <c r="G12" s="22" t="s">
        <v>17</v>
      </c>
      <c r="H12" s="22" t="s">
        <v>43</v>
      </c>
      <c r="I12" s="42" t="s">
        <v>134</v>
      </c>
      <c r="J12" s="42" t="s">
        <v>142</v>
      </c>
      <c r="K12" s="25">
        <v>7.56</v>
      </c>
      <c r="L12" s="26">
        <v>9.81</v>
      </c>
      <c r="M12" s="26">
        <v>7.96</v>
      </c>
      <c r="N12" s="28">
        <v>16</v>
      </c>
      <c r="O12" s="27">
        <v>41.3</v>
      </c>
      <c r="P12" s="26">
        <v>43.1</v>
      </c>
      <c r="Q12" s="29">
        <v>49.7</v>
      </c>
      <c r="R12" s="29">
        <v>31.2</v>
      </c>
      <c r="S12" s="26">
        <v>3.94</v>
      </c>
      <c r="T12" s="29">
        <v>1.8</v>
      </c>
      <c r="U12" s="26">
        <v>0.85</v>
      </c>
      <c r="V12" s="26">
        <v>3.6</v>
      </c>
      <c r="W12" s="29">
        <v>2.1</v>
      </c>
      <c r="X12" s="28">
        <v>0.62</v>
      </c>
      <c r="Y12" s="26" t="s">
        <v>96</v>
      </c>
      <c r="Z12" s="26" t="s">
        <v>70</v>
      </c>
      <c r="AA12" s="26" t="s">
        <v>43</v>
      </c>
      <c r="AB12" s="92" t="s">
        <v>53</v>
      </c>
      <c r="AC12" s="92"/>
      <c r="AD12" s="32" t="s">
        <v>53</v>
      </c>
    </row>
    <row r="13" spans="1:30" ht="199.5" customHeight="1" x14ac:dyDescent="0.35">
      <c r="A13" s="16">
        <v>7</v>
      </c>
      <c r="B13" s="5"/>
      <c r="C13" s="5" t="s">
        <v>90</v>
      </c>
      <c r="D13" s="6">
        <v>250</v>
      </c>
      <c r="E13" s="7">
        <f>4*510</f>
        <v>2040</v>
      </c>
      <c r="F13" s="14" t="s">
        <v>107</v>
      </c>
      <c r="G13" s="5" t="s">
        <v>16</v>
      </c>
      <c r="H13" s="5" t="s">
        <v>43</v>
      </c>
      <c r="I13" s="43" t="s">
        <v>134</v>
      </c>
      <c r="J13" s="43" t="s">
        <v>143</v>
      </c>
      <c r="K13" s="8">
        <v>6.46</v>
      </c>
      <c r="L13" s="9">
        <v>9.25</v>
      </c>
      <c r="M13" s="9">
        <v>9.25</v>
      </c>
      <c r="N13" s="12">
        <v>16</v>
      </c>
      <c r="O13" s="17">
        <v>41</v>
      </c>
      <c r="P13" s="11">
        <v>43.3</v>
      </c>
      <c r="Q13" s="11">
        <v>37.6</v>
      </c>
      <c r="R13" s="11">
        <v>31</v>
      </c>
      <c r="S13" s="12">
        <v>15.9</v>
      </c>
      <c r="T13" s="11">
        <v>1.8</v>
      </c>
      <c r="U13" s="9">
        <v>0.87</v>
      </c>
      <c r="V13" s="9">
        <v>3.8</v>
      </c>
      <c r="W13" s="11">
        <v>3</v>
      </c>
      <c r="X13" s="12">
        <v>0.52</v>
      </c>
      <c r="Y13" s="9" t="s">
        <v>66</v>
      </c>
      <c r="Z13" s="9" t="s">
        <v>64</v>
      </c>
      <c r="AA13" s="9" t="s">
        <v>43</v>
      </c>
      <c r="AB13" s="94" t="s">
        <v>53</v>
      </c>
      <c r="AC13" s="94"/>
      <c r="AD13" s="15" t="s">
        <v>53</v>
      </c>
    </row>
    <row r="14" spans="1:30" ht="199.5" customHeight="1" x14ac:dyDescent="0.35">
      <c r="A14" s="33">
        <v>8</v>
      </c>
      <c r="B14" s="22"/>
      <c r="C14" s="22" t="s">
        <v>80</v>
      </c>
      <c r="D14" s="23">
        <v>250</v>
      </c>
      <c r="E14" s="24">
        <f>4*499</f>
        <v>1996</v>
      </c>
      <c r="F14" s="31" t="s">
        <v>124</v>
      </c>
      <c r="G14" s="22" t="s">
        <v>24</v>
      </c>
      <c r="H14" s="22" t="s">
        <v>43</v>
      </c>
      <c r="I14" s="42" t="s">
        <v>134</v>
      </c>
      <c r="J14" s="31" t="s">
        <v>125</v>
      </c>
      <c r="K14" s="25">
        <v>7.09</v>
      </c>
      <c r="L14" s="26">
        <v>9.6199999999999992</v>
      </c>
      <c r="M14" s="26">
        <v>9.07</v>
      </c>
      <c r="N14" s="28">
        <v>15</v>
      </c>
      <c r="O14" s="27">
        <v>40.799999999999997</v>
      </c>
      <c r="P14" s="26">
        <v>43.7</v>
      </c>
      <c r="Q14" s="29">
        <v>50.2</v>
      </c>
      <c r="R14" s="29">
        <v>30.3</v>
      </c>
      <c r="S14" s="26">
        <v>2.85</v>
      </c>
      <c r="T14" s="29">
        <v>1.9</v>
      </c>
      <c r="U14" s="26">
        <v>0.87</v>
      </c>
      <c r="V14" s="26">
        <v>5.9</v>
      </c>
      <c r="W14" s="29">
        <v>2.1</v>
      </c>
      <c r="X14" s="28">
        <v>0.48</v>
      </c>
      <c r="Y14" s="26">
        <v>2.4E-2</v>
      </c>
      <c r="Z14" s="26" t="s">
        <v>68</v>
      </c>
      <c r="AA14" s="26" t="s">
        <v>43</v>
      </c>
      <c r="AB14" s="92" t="s">
        <v>53</v>
      </c>
      <c r="AC14" s="92"/>
      <c r="AD14" s="32" t="s">
        <v>53</v>
      </c>
    </row>
    <row r="15" spans="1:30" ht="199.5" customHeight="1" x14ac:dyDescent="0.35">
      <c r="A15" s="16">
        <v>9</v>
      </c>
      <c r="B15" s="5"/>
      <c r="C15" s="5" t="s">
        <v>48</v>
      </c>
      <c r="D15" s="6">
        <v>250</v>
      </c>
      <c r="E15" s="7">
        <f>4*499</f>
        <v>1996</v>
      </c>
      <c r="F15" s="14" t="s">
        <v>131</v>
      </c>
      <c r="G15" s="5" t="s">
        <v>35</v>
      </c>
      <c r="H15" s="5" t="s">
        <v>43</v>
      </c>
      <c r="I15" s="43" t="s">
        <v>135</v>
      </c>
      <c r="J15" s="14" t="s">
        <v>102</v>
      </c>
      <c r="K15" s="8">
        <v>7.72</v>
      </c>
      <c r="L15" s="9">
        <v>8.8800000000000008</v>
      </c>
      <c r="M15" s="9">
        <v>7.77</v>
      </c>
      <c r="N15" s="9">
        <v>14.67</v>
      </c>
      <c r="O15" s="17">
        <v>39</v>
      </c>
      <c r="P15" s="9">
        <v>42.6</v>
      </c>
      <c r="Q15" s="11">
        <v>50.9</v>
      </c>
      <c r="R15" s="11">
        <v>31.2</v>
      </c>
      <c r="S15" s="12">
        <v>3</v>
      </c>
      <c r="T15" s="11">
        <v>1.8</v>
      </c>
      <c r="U15" s="9">
        <v>1.1000000000000001</v>
      </c>
      <c r="V15" s="11">
        <v>2</v>
      </c>
      <c r="W15" s="11">
        <v>1.6</v>
      </c>
      <c r="X15" s="12">
        <v>0.57999999999999996</v>
      </c>
      <c r="Y15" s="9" t="s">
        <v>66</v>
      </c>
      <c r="Z15" s="9" t="s">
        <v>73</v>
      </c>
      <c r="AA15" s="9" t="s">
        <v>43</v>
      </c>
      <c r="AB15" s="96" t="s">
        <v>53</v>
      </c>
      <c r="AC15" s="96"/>
      <c r="AD15" s="15" t="s">
        <v>53</v>
      </c>
    </row>
    <row r="16" spans="1:30" ht="199.5" customHeight="1" x14ac:dyDescent="0.35">
      <c r="A16" s="33">
        <v>10</v>
      </c>
      <c r="B16" s="22"/>
      <c r="C16" s="22" t="s">
        <v>93</v>
      </c>
      <c r="D16" s="23">
        <v>200</v>
      </c>
      <c r="E16" s="24">
        <f>5*599</f>
        <v>2995</v>
      </c>
      <c r="F16" s="31" t="s">
        <v>123</v>
      </c>
      <c r="G16" s="22" t="s">
        <v>20</v>
      </c>
      <c r="H16" s="22" t="s">
        <v>41</v>
      </c>
      <c r="I16" s="51" t="s">
        <v>139</v>
      </c>
      <c r="J16" s="42" t="s">
        <v>141</v>
      </c>
      <c r="K16" s="34">
        <v>6.3</v>
      </c>
      <c r="L16" s="26">
        <v>8.8800000000000008</v>
      </c>
      <c r="M16" s="26">
        <v>8.14</v>
      </c>
      <c r="N16" s="26">
        <v>15.33</v>
      </c>
      <c r="O16" s="27">
        <v>38.700000000000003</v>
      </c>
      <c r="P16" s="26">
        <v>44.8</v>
      </c>
      <c r="Q16" s="29">
        <v>43.8</v>
      </c>
      <c r="R16" s="29">
        <v>25.2</v>
      </c>
      <c r="S16" s="26">
        <v>7.33</v>
      </c>
      <c r="T16" s="29">
        <v>2.4</v>
      </c>
      <c r="U16" s="26">
        <v>0.98</v>
      </c>
      <c r="V16" s="26">
        <v>1.6</v>
      </c>
      <c r="W16" s="29">
        <v>2</v>
      </c>
      <c r="X16" s="28">
        <v>0.67</v>
      </c>
      <c r="Y16" s="39">
        <v>0.02</v>
      </c>
      <c r="Z16" s="26" t="s">
        <v>69</v>
      </c>
      <c r="AA16" s="26" t="s">
        <v>65</v>
      </c>
      <c r="AB16" s="92" t="s">
        <v>53</v>
      </c>
      <c r="AC16" s="92"/>
      <c r="AD16" s="32" t="s">
        <v>53</v>
      </c>
    </row>
    <row r="17" spans="1:30" ht="199.5" customHeight="1" x14ac:dyDescent="0.35">
      <c r="A17" s="4" t="s">
        <v>98</v>
      </c>
      <c r="B17" s="5"/>
      <c r="C17" s="5" t="s">
        <v>46</v>
      </c>
      <c r="D17" s="6">
        <v>250</v>
      </c>
      <c r="E17" s="7">
        <f>4*539</f>
        <v>2156</v>
      </c>
      <c r="F17" s="14" t="s">
        <v>115</v>
      </c>
      <c r="G17" s="5" t="s">
        <v>23</v>
      </c>
      <c r="H17" s="5" t="s">
        <v>43</v>
      </c>
      <c r="I17" s="43" t="s">
        <v>136</v>
      </c>
      <c r="J17" s="14" t="s">
        <v>116</v>
      </c>
      <c r="K17" s="8">
        <v>8.19</v>
      </c>
      <c r="L17" s="9">
        <v>9.07</v>
      </c>
      <c r="M17" s="9">
        <v>7.96</v>
      </c>
      <c r="N17" s="12">
        <v>13</v>
      </c>
      <c r="O17" s="10">
        <v>38.200000000000003</v>
      </c>
      <c r="P17" s="9">
        <v>44.3</v>
      </c>
      <c r="Q17" s="11">
        <v>48.5</v>
      </c>
      <c r="R17" s="11">
        <v>28.9</v>
      </c>
      <c r="S17" s="9">
        <v>3.57</v>
      </c>
      <c r="T17" s="11">
        <v>1.7</v>
      </c>
      <c r="U17" s="9">
        <v>1.5</v>
      </c>
      <c r="V17" s="9">
        <v>3.4</v>
      </c>
      <c r="W17" s="11">
        <v>1.1000000000000001</v>
      </c>
      <c r="X17" s="20">
        <v>0.39</v>
      </c>
      <c r="Y17" s="9" t="s">
        <v>66</v>
      </c>
      <c r="Z17" s="9" t="s">
        <v>67</v>
      </c>
      <c r="AA17" s="9" t="s">
        <v>43</v>
      </c>
      <c r="AB17" s="94" t="s">
        <v>53</v>
      </c>
      <c r="AC17" s="94"/>
      <c r="AD17" s="15" t="s">
        <v>53</v>
      </c>
    </row>
    <row r="18" spans="1:30" ht="199.5" customHeight="1" x14ac:dyDescent="0.35">
      <c r="A18" s="33">
        <v>11</v>
      </c>
      <c r="B18" s="22"/>
      <c r="C18" s="22" t="s">
        <v>49</v>
      </c>
      <c r="D18" s="23">
        <v>250</v>
      </c>
      <c r="E18" s="24">
        <f>4*699</f>
        <v>2796</v>
      </c>
      <c r="F18" s="31" t="s">
        <v>120</v>
      </c>
      <c r="G18" s="22" t="s">
        <v>28</v>
      </c>
      <c r="H18" s="22" t="s">
        <v>43</v>
      </c>
      <c r="I18" s="42" t="s">
        <v>134</v>
      </c>
      <c r="J18" s="31" t="s">
        <v>117</v>
      </c>
      <c r="K18" s="25">
        <v>7.09</v>
      </c>
      <c r="L18" s="26">
        <v>8.8800000000000008</v>
      </c>
      <c r="M18" s="26">
        <v>7.77</v>
      </c>
      <c r="N18" s="26">
        <v>14.33</v>
      </c>
      <c r="O18" s="27">
        <v>38.1</v>
      </c>
      <c r="P18" s="26">
        <v>44.2</v>
      </c>
      <c r="Q18" s="29">
        <v>49</v>
      </c>
      <c r="R18" s="29">
        <v>31.1</v>
      </c>
      <c r="S18" s="28">
        <v>3.7</v>
      </c>
      <c r="T18" s="29">
        <v>1.8</v>
      </c>
      <c r="U18" s="26">
        <v>0.85</v>
      </c>
      <c r="V18" s="29">
        <v>5</v>
      </c>
      <c r="W18" s="29">
        <v>1.8</v>
      </c>
      <c r="X18" s="28">
        <v>0.45</v>
      </c>
      <c r="Y18" s="26" t="s">
        <v>66</v>
      </c>
      <c r="Z18" s="26" t="s">
        <v>72</v>
      </c>
      <c r="AA18" s="26" t="s">
        <v>43</v>
      </c>
      <c r="AB18" s="92" t="s">
        <v>53</v>
      </c>
      <c r="AC18" s="92"/>
      <c r="AD18" s="32" t="s">
        <v>53</v>
      </c>
    </row>
    <row r="19" spans="1:30" ht="199.5" customHeight="1" x14ac:dyDescent="0.35">
      <c r="A19" s="16">
        <v>12</v>
      </c>
      <c r="B19" s="5"/>
      <c r="C19" s="5" t="s">
        <v>79</v>
      </c>
      <c r="D19" s="6">
        <v>200</v>
      </c>
      <c r="E19" s="7">
        <f>5*789</f>
        <v>3945</v>
      </c>
      <c r="F19" s="14" t="s">
        <v>123</v>
      </c>
      <c r="G19" s="5" t="s">
        <v>19</v>
      </c>
      <c r="H19" s="5" t="s">
        <v>40</v>
      </c>
      <c r="I19" s="43" t="s">
        <v>151</v>
      </c>
      <c r="J19" s="43" t="s">
        <v>141</v>
      </c>
      <c r="K19" s="8">
        <v>6.46</v>
      </c>
      <c r="L19" s="9">
        <v>9.6199999999999992</v>
      </c>
      <c r="M19" s="9">
        <v>6.48</v>
      </c>
      <c r="N19" s="9">
        <v>15.33</v>
      </c>
      <c r="O19" s="10">
        <v>37.9</v>
      </c>
      <c r="P19" s="9">
        <v>43.4</v>
      </c>
      <c r="Q19" s="11">
        <v>48.1</v>
      </c>
      <c r="R19" s="11">
        <v>29.8</v>
      </c>
      <c r="S19" s="9">
        <v>5.1100000000000003</v>
      </c>
      <c r="T19" s="11">
        <v>1.9</v>
      </c>
      <c r="U19" s="11">
        <v>1</v>
      </c>
      <c r="V19" s="9">
        <v>1.6</v>
      </c>
      <c r="W19" s="11">
        <v>1.5</v>
      </c>
      <c r="X19" s="12">
        <v>0.49</v>
      </c>
      <c r="Y19" s="9">
        <v>1.4E-2</v>
      </c>
      <c r="Z19" s="9" t="s">
        <v>64</v>
      </c>
      <c r="AA19" s="9" t="s">
        <v>43</v>
      </c>
      <c r="AB19" s="94" t="s">
        <v>53</v>
      </c>
      <c r="AC19" s="94"/>
      <c r="AD19" s="15" t="s">
        <v>53</v>
      </c>
    </row>
    <row r="20" spans="1:30" ht="199.5" customHeight="1" x14ac:dyDescent="0.35">
      <c r="A20" s="33">
        <v>13</v>
      </c>
      <c r="B20" s="22"/>
      <c r="C20" s="22" t="s">
        <v>50</v>
      </c>
      <c r="D20" s="23">
        <v>250</v>
      </c>
      <c r="E20" s="24">
        <f>4*599</f>
        <v>2396</v>
      </c>
      <c r="F20" s="31" t="s">
        <v>113</v>
      </c>
      <c r="G20" s="22" t="s">
        <v>37</v>
      </c>
      <c r="H20" s="22" t="s">
        <v>43</v>
      </c>
      <c r="I20" s="42" t="s">
        <v>134</v>
      </c>
      <c r="J20" s="31" t="s">
        <v>114</v>
      </c>
      <c r="K20" s="25">
        <v>7.72</v>
      </c>
      <c r="L20" s="26">
        <v>8.14</v>
      </c>
      <c r="M20" s="26">
        <v>8.14</v>
      </c>
      <c r="N20" s="26">
        <v>13.33</v>
      </c>
      <c r="O20" s="27">
        <v>37.299999999999997</v>
      </c>
      <c r="P20" s="26">
        <v>41.2</v>
      </c>
      <c r="Q20" s="29">
        <v>51.9</v>
      </c>
      <c r="R20" s="29">
        <v>31.4</v>
      </c>
      <c r="S20" s="28">
        <v>3</v>
      </c>
      <c r="T20" s="29">
        <v>1.7</v>
      </c>
      <c r="U20" s="26">
        <v>1.4</v>
      </c>
      <c r="V20" s="26">
        <v>3.2</v>
      </c>
      <c r="W20" s="29">
        <v>1.9</v>
      </c>
      <c r="X20" s="28">
        <v>0.82</v>
      </c>
      <c r="Y20" s="26">
        <v>1.7000000000000001E-2</v>
      </c>
      <c r="Z20" s="26" t="s">
        <v>64</v>
      </c>
      <c r="AA20" s="26" t="s">
        <v>43</v>
      </c>
      <c r="AB20" s="92" t="s">
        <v>53</v>
      </c>
      <c r="AC20" s="92"/>
      <c r="AD20" s="38" t="s">
        <v>53</v>
      </c>
    </row>
    <row r="21" spans="1:30" ht="199.5" customHeight="1" x14ac:dyDescent="0.35">
      <c r="A21" s="16">
        <v>14</v>
      </c>
      <c r="B21" s="5"/>
      <c r="C21" s="5" t="s">
        <v>84</v>
      </c>
      <c r="D21" s="6">
        <v>200</v>
      </c>
      <c r="E21" s="7">
        <f>5*445</f>
        <v>2225</v>
      </c>
      <c r="F21" s="14" t="s">
        <v>112</v>
      </c>
      <c r="G21" s="5" t="s">
        <v>28</v>
      </c>
      <c r="H21" s="5" t="s">
        <v>43</v>
      </c>
      <c r="I21" s="43" t="s">
        <v>134</v>
      </c>
      <c r="J21" s="5" t="s">
        <v>75</v>
      </c>
      <c r="K21" s="8">
        <v>6.14</v>
      </c>
      <c r="L21" s="9">
        <v>8.33</v>
      </c>
      <c r="M21" s="9">
        <v>8.14</v>
      </c>
      <c r="N21" s="9">
        <v>14.33</v>
      </c>
      <c r="O21" s="10">
        <v>36.9</v>
      </c>
      <c r="P21" s="9">
        <v>42.5</v>
      </c>
      <c r="Q21" s="11">
        <v>49.5</v>
      </c>
      <c r="R21" s="11">
        <v>31.4</v>
      </c>
      <c r="S21" s="12">
        <v>4.5999999999999996</v>
      </c>
      <c r="T21" s="11">
        <v>2</v>
      </c>
      <c r="U21" s="9">
        <v>0.87</v>
      </c>
      <c r="V21" s="9">
        <v>6.8</v>
      </c>
      <c r="W21" s="11">
        <v>2.4</v>
      </c>
      <c r="X21" s="12">
        <v>0.52</v>
      </c>
      <c r="Y21" s="9" t="s">
        <v>66</v>
      </c>
      <c r="Z21" s="9" t="s">
        <v>67</v>
      </c>
      <c r="AA21" s="9" t="s">
        <v>65</v>
      </c>
      <c r="AB21" s="94" t="s">
        <v>53</v>
      </c>
      <c r="AC21" s="94"/>
      <c r="AD21" s="15" t="s">
        <v>53</v>
      </c>
    </row>
    <row r="22" spans="1:30" ht="199.5" customHeight="1" x14ac:dyDescent="0.35">
      <c r="A22" s="33">
        <v>15</v>
      </c>
      <c r="B22" s="22"/>
      <c r="C22" s="22" t="s">
        <v>94</v>
      </c>
      <c r="D22" s="23">
        <v>200</v>
      </c>
      <c r="E22" s="24">
        <f>5*399</f>
        <v>1995</v>
      </c>
      <c r="F22" s="31" t="s">
        <v>122</v>
      </c>
      <c r="G22" s="22" t="s">
        <v>22</v>
      </c>
      <c r="H22" s="22" t="s">
        <v>43</v>
      </c>
      <c r="I22" s="51" t="s">
        <v>149</v>
      </c>
      <c r="J22" s="42" t="s">
        <v>109</v>
      </c>
      <c r="K22" s="25">
        <v>8.19</v>
      </c>
      <c r="L22" s="26">
        <v>9.25</v>
      </c>
      <c r="M22" s="28">
        <v>7.4</v>
      </c>
      <c r="N22" s="26">
        <v>11.67</v>
      </c>
      <c r="O22" s="27">
        <v>36.5</v>
      </c>
      <c r="P22" s="26">
        <v>43.4</v>
      </c>
      <c r="Q22" s="29">
        <v>42.2</v>
      </c>
      <c r="R22" s="29">
        <v>30.4</v>
      </c>
      <c r="S22" s="28">
        <v>11.2</v>
      </c>
      <c r="T22" s="29">
        <v>1.8</v>
      </c>
      <c r="U22" s="26">
        <v>0.85</v>
      </c>
      <c r="V22" s="26">
        <v>2.5</v>
      </c>
      <c r="W22" s="29">
        <v>1.8</v>
      </c>
      <c r="X22" s="28">
        <v>0.52</v>
      </c>
      <c r="Y22" s="26" t="s">
        <v>66</v>
      </c>
      <c r="Z22" s="26" t="s">
        <v>64</v>
      </c>
      <c r="AA22" s="26" t="s">
        <v>43</v>
      </c>
      <c r="AB22" s="92" t="s">
        <v>53</v>
      </c>
      <c r="AC22" s="92"/>
      <c r="AD22" s="32" t="s">
        <v>53</v>
      </c>
    </row>
    <row r="23" spans="1:30" ht="199.5" customHeight="1" x14ac:dyDescent="0.35">
      <c r="A23" s="16">
        <v>16</v>
      </c>
      <c r="B23" s="5"/>
      <c r="C23" s="5" t="s">
        <v>47</v>
      </c>
      <c r="D23" s="6">
        <v>250</v>
      </c>
      <c r="E23" s="7">
        <f>4*399</f>
        <v>1596</v>
      </c>
      <c r="F23" s="14" t="s">
        <v>121</v>
      </c>
      <c r="G23" s="5" t="s">
        <v>27</v>
      </c>
      <c r="H23" s="5" t="s">
        <v>43</v>
      </c>
      <c r="I23" s="43" t="s">
        <v>134</v>
      </c>
      <c r="J23" s="43" t="s">
        <v>145</v>
      </c>
      <c r="K23" s="8">
        <v>7.09</v>
      </c>
      <c r="L23" s="9">
        <v>8.51</v>
      </c>
      <c r="M23" s="12">
        <v>7.4</v>
      </c>
      <c r="N23" s="12">
        <v>13</v>
      </c>
      <c r="O23" s="17">
        <v>36</v>
      </c>
      <c r="P23" s="9">
        <v>42.3</v>
      </c>
      <c r="Q23" s="11">
        <v>49.3</v>
      </c>
      <c r="R23" s="11">
        <v>30.8</v>
      </c>
      <c r="S23" s="9">
        <v>5.09</v>
      </c>
      <c r="T23" s="11">
        <v>1.8</v>
      </c>
      <c r="U23" s="11">
        <v>1</v>
      </c>
      <c r="V23" s="9">
        <v>5.8</v>
      </c>
      <c r="W23" s="11">
        <v>1.8</v>
      </c>
      <c r="X23" s="12">
        <v>0.56000000000000005</v>
      </c>
      <c r="Y23" s="9">
        <v>1.2999999999999999E-2</v>
      </c>
      <c r="Z23" s="9" t="s">
        <v>69</v>
      </c>
      <c r="AA23" s="9" t="s">
        <v>43</v>
      </c>
      <c r="AB23" s="94" t="s">
        <v>53</v>
      </c>
      <c r="AC23" s="94"/>
      <c r="AD23" s="15" t="s">
        <v>53</v>
      </c>
    </row>
    <row r="24" spans="1:30" ht="200.15" customHeight="1" x14ac:dyDescent="0.35">
      <c r="A24" s="21" t="s">
        <v>98</v>
      </c>
      <c r="B24" s="22"/>
      <c r="C24" s="22" t="s">
        <v>83</v>
      </c>
      <c r="D24" s="23">
        <v>200</v>
      </c>
      <c r="E24" s="24">
        <f>5*459</f>
        <v>2295</v>
      </c>
      <c r="F24" s="31" t="s">
        <v>104</v>
      </c>
      <c r="G24" s="31" t="s">
        <v>105</v>
      </c>
      <c r="H24" s="22" t="s">
        <v>43</v>
      </c>
      <c r="I24" s="42" t="s">
        <v>134</v>
      </c>
      <c r="J24" s="31" t="s">
        <v>106</v>
      </c>
      <c r="K24" s="25">
        <v>8.35</v>
      </c>
      <c r="L24" s="26">
        <v>6.48</v>
      </c>
      <c r="M24" s="26">
        <v>8.51</v>
      </c>
      <c r="N24" s="28">
        <v>12</v>
      </c>
      <c r="O24" s="27">
        <v>35.299999999999997</v>
      </c>
      <c r="P24" s="26">
        <v>39.6</v>
      </c>
      <c r="Q24" s="29">
        <v>53</v>
      </c>
      <c r="R24" s="40">
        <v>34.5</v>
      </c>
      <c r="S24" s="26">
        <v>4.0199999999999996</v>
      </c>
      <c r="T24" s="29">
        <v>1.8</v>
      </c>
      <c r="U24" s="26">
        <v>1.1000000000000001</v>
      </c>
      <c r="V24" s="26">
        <v>2.4</v>
      </c>
      <c r="W24" s="29">
        <v>1.8</v>
      </c>
      <c r="X24" s="28">
        <v>0.52</v>
      </c>
      <c r="Y24" s="26">
        <v>6.0000000000000001E-3</v>
      </c>
      <c r="Z24" s="26" t="s">
        <v>64</v>
      </c>
      <c r="AA24" s="26" t="s">
        <v>43</v>
      </c>
      <c r="AB24" s="92" t="s">
        <v>53</v>
      </c>
      <c r="AC24" s="92"/>
      <c r="AD24" s="32" t="s">
        <v>53</v>
      </c>
    </row>
    <row r="25" spans="1:30" ht="199.5" customHeight="1" x14ac:dyDescent="0.35">
      <c r="A25" s="16">
        <v>17</v>
      </c>
      <c r="B25" s="5"/>
      <c r="C25" s="5" t="s">
        <v>82</v>
      </c>
      <c r="D25" s="6">
        <v>250</v>
      </c>
      <c r="E25" s="7">
        <f>4*399</f>
        <v>1596</v>
      </c>
      <c r="F25" s="14" t="s">
        <v>99</v>
      </c>
      <c r="G25" s="5" t="s">
        <v>26</v>
      </c>
      <c r="H25" s="5" t="s">
        <v>42</v>
      </c>
      <c r="I25" s="43" t="s">
        <v>134</v>
      </c>
      <c r="J25" s="43" t="s">
        <v>144</v>
      </c>
      <c r="K25" s="8">
        <v>7.88</v>
      </c>
      <c r="L25" s="9">
        <v>7.96</v>
      </c>
      <c r="M25" s="9">
        <v>7.22</v>
      </c>
      <c r="N25" s="12">
        <v>12</v>
      </c>
      <c r="O25" s="17">
        <v>35</v>
      </c>
      <c r="P25" s="9">
        <v>38.200000000000003</v>
      </c>
      <c r="Q25" s="11">
        <v>53</v>
      </c>
      <c r="R25" s="11">
        <v>31</v>
      </c>
      <c r="S25" s="9">
        <v>4.38</v>
      </c>
      <c r="T25" s="11">
        <v>2</v>
      </c>
      <c r="U25" s="9">
        <v>1.6</v>
      </c>
      <c r="V25" s="9">
        <v>1.9</v>
      </c>
      <c r="W25" s="11">
        <v>1.9</v>
      </c>
      <c r="X25" s="12">
        <v>0.81</v>
      </c>
      <c r="Y25" s="9" t="s">
        <v>66</v>
      </c>
      <c r="Z25" s="9" t="s">
        <v>64</v>
      </c>
      <c r="AA25" s="9" t="s">
        <v>65</v>
      </c>
      <c r="AB25" s="94" t="s">
        <v>53</v>
      </c>
      <c r="AC25" s="94"/>
      <c r="AD25" s="15" t="s">
        <v>53</v>
      </c>
    </row>
    <row r="26" spans="1:30" ht="199.5" customHeight="1" thickBot="1" x14ac:dyDescent="0.4">
      <c r="A26" s="33">
        <v>18</v>
      </c>
      <c r="B26" s="22"/>
      <c r="C26" s="22" t="s">
        <v>44</v>
      </c>
      <c r="D26" s="23">
        <v>250</v>
      </c>
      <c r="E26" s="24">
        <f>4*709</f>
        <v>2836</v>
      </c>
      <c r="F26" s="31" t="s">
        <v>103</v>
      </c>
      <c r="G26" s="22" t="s">
        <v>15</v>
      </c>
      <c r="H26" s="22" t="s">
        <v>43</v>
      </c>
      <c r="I26" s="42" t="s">
        <v>134</v>
      </c>
      <c r="J26" s="22" t="s">
        <v>74</v>
      </c>
      <c r="K26" s="25">
        <v>8.0299999999999994</v>
      </c>
      <c r="L26" s="26">
        <v>10.36</v>
      </c>
      <c r="M26" s="26">
        <v>6.66</v>
      </c>
      <c r="N26" s="26">
        <v>9.33</v>
      </c>
      <c r="O26" s="27">
        <v>34.4</v>
      </c>
      <c r="P26" s="26">
        <v>43.5</v>
      </c>
      <c r="Q26" s="29">
        <v>49</v>
      </c>
      <c r="R26" s="29">
        <v>29.7</v>
      </c>
      <c r="S26" s="26">
        <v>3.92</v>
      </c>
      <c r="T26" s="29">
        <v>2</v>
      </c>
      <c r="U26" s="26">
        <v>0.98</v>
      </c>
      <c r="V26" s="26">
        <v>1.7</v>
      </c>
      <c r="W26" s="29">
        <v>1.7</v>
      </c>
      <c r="X26" s="28">
        <v>0.6</v>
      </c>
      <c r="Y26" s="26">
        <v>6.0000000000000001E-3</v>
      </c>
      <c r="Z26" s="26" t="s">
        <v>64</v>
      </c>
      <c r="AA26" s="26" t="s">
        <v>65</v>
      </c>
      <c r="AB26" s="98" t="s">
        <v>53</v>
      </c>
      <c r="AC26" s="98"/>
      <c r="AD26" s="41" t="s">
        <v>53</v>
      </c>
    </row>
    <row r="27" spans="1:30" ht="18.5" x14ac:dyDescent="0.35">
      <c r="A27" s="95" t="s">
        <v>14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</row>
    <row r="28" spans="1:30" ht="18.5" x14ac:dyDescent="0.35">
      <c r="A28" s="91" t="s">
        <v>97</v>
      </c>
      <c r="B28" s="91"/>
      <c r="C28" s="91"/>
    </row>
    <row r="29" spans="1:30" ht="14.5" x14ac:dyDescent="0.35"/>
    <row r="30" spans="1:30" ht="14.5" x14ac:dyDescent="0.35"/>
    <row r="31" spans="1:30" ht="14.5" x14ac:dyDescent="0.35"/>
    <row r="32" spans="1:30" ht="14.5" hidden="1" x14ac:dyDescent="0.35"/>
    <row r="33" ht="14.5" hidden="1" x14ac:dyDescent="0.35"/>
    <row r="34" ht="14.5" hidden="1" x14ac:dyDescent="0.35"/>
    <row r="35" ht="14.5" hidden="1" x14ac:dyDescent="0.35"/>
    <row r="36" ht="14.5" hidden="1" x14ac:dyDescent="0.35"/>
    <row r="37" ht="14.5" hidden="1" x14ac:dyDescent="0.35"/>
    <row r="38" ht="14.5" hidden="1" x14ac:dyDescent="0.35"/>
    <row r="39" ht="14.5" hidden="1" x14ac:dyDescent="0.35"/>
    <row r="40" ht="14.5" hidden="1" x14ac:dyDescent="0.35"/>
    <row r="41" ht="14.5" hidden="1" x14ac:dyDescent="0.35"/>
    <row r="42" ht="14.5" hidden="1" x14ac:dyDescent="0.35"/>
    <row r="43" ht="14.5" hidden="1" x14ac:dyDescent="0.35"/>
    <row r="44" ht="14.5" hidden="1" x14ac:dyDescent="0.35"/>
    <row r="45" ht="14.5" hidden="1" x14ac:dyDescent="0.35"/>
    <row r="46" ht="14.5" hidden="1" x14ac:dyDescent="0.35"/>
    <row r="47" ht="14.5" hidden="1" x14ac:dyDescent="0.35"/>
    <row r="48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  <row r="64" ht="14.5" hidden="1" x14ac:dyDescent="0.35"/>
    <row r="65" ht="14.5" hidden="1" x14ac:dyDescent="0.35"/>
    <row r="66" ht="14.5" hidden="1" x14ac:dyDescent="0.35"/>
    <row r="67" ht="14.5" hidden="1" x14ac:dyDescent="0.35"/>
    <row r="68" ht="14.5" hidden="1" x14ac:dyDescent="0.35"/>
    <row r="69" ht="14.5" hidden="1" x14ac:dyDescent="0.35"/>
    <row r="70" ht="14.5" hidden="1" x14ac:dyDescent="0.35"/>
    <row r="71" ht="14.5" hidden="1" x14ac:dyDescent="0.35"/>
    <row r="72" ht="14.5" hidden="1" x14ac:dyDescent="0.35"/>
    <row r="73" ht="14.5" hidden="1" x14ac:dyDescent="0.35"/>
    <row r="74" ht="14.5" hidden="1" x14ac:dyDescent="0.35"/>
    <row r="75" ht="14.5" hidden="1" x14ac:dyDescent="0.35"/>
    <row r="76" ht="14.5" hidden="1" x14ac:dyDescent="0.35"/>
    <row r="77" ht="14.5" hidden="1" x14ac:dyDescent="0.35"/>
    <row r="78" ht="14.5" hidden="1" x14ac:dyDescent="0.35"/>
    <row r="79" ht="14.5" hidden="1" x14ac:dyDescent="0.35"/>
    <row r="80" ht="14.5" hidden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</sheetData>
  <sheetProtection algorithmName="SHA-512" hashValue="A/5NuXYQ3s9XPHItLe016Q8SYD4+rbPdk++rRMq68HCJ5gvNi1RasJMdu2YzdgYWQg8Kt7csbTr48Mgi4MwbOQ==" saltValue="jyuVVBrtIEO4p5DnTvyW1w==" spinCount="100000" sheet="1" objects="1" scenarios="1"/>
  <mergeCells count="55">
    <mergeCell ref="AB25:AC25"/>
    <mergeCell ref="AB26:AC26"/>
    <mergeCell ref="AB18:AC18"/>
    <mergeCell ref="AB19:AC19"/>
    <mergeCell ref="AB20:AC20"/>
    <mergeCell ref="AB21:AC21"/>
    <mergeCell ref="AB22:AC22"/>
    <mergeCell ref="AB23:AC23"/>
    <mergeCell ref="AB13:AC13"/>
    <mergeCell ref="AB14:AC14"/>
    <mergeCell ref="Y2:Y4"/>
    <mergeCell ref="Z2:Z4"/>
    <mergeCell ref="AB24:AC24"/>
    <mergeCell ref="AB17:AC17"/>
    <mergeCell ref="AB6:AC6"/>
    <mergeCell ref="AB7:AC7"/>
    <mergeCell ref="AB8:AC8"/>
    <mergeCell ref="AB9:AC9"/>
    <mergeCell ref="AA2:AA4"/>
    <mergeCell ref="AB15:AC15"/>
    <mergeCell ref="AB16:AC16"/>
    <mergeCell ref="AB12:AC12"/>
    <mergeCell ref="AB10:AC10"/>
    <mergeCell ref="AB11:AC11"/>
    <mergeCell ref="K1:O1"/>
    <mergeCell ref="W1:AD1"/>
    <mergeCell ref="AB2:AC4"/>
    <mergeCell ref="AD2:AD4"/>
    <mergeCell ref="L2:L4"/>
    <mergeCell ref="M2:M4"/>
    <mergeCell ref="N2:N4"/>
    <mergeCell ref="O2:O4"/>
    <mergeCell ref="P2:P4"/>
    <mergeCell ref="Q2:Q4"/>
    <mergeCell ref="R2:R4"/>
    <mergeCell ref="S2:S4"/>
    <mergeCell ref="W2:W4"/>
    <mergeCell ref="X2:X4"/>
    <mergeCell ref="V2:V4"/>
    <mergeCell ref="A28:C28"/>
    <mergeCell ref="J1:J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A27:AD27"/>
    <mergeCell ref="T2:T4"/>
    <mergeCell ref="U2:U4"/>
    <mergeCell ref="K2:K4"/>
    <mergeCell ref="AB5:AC5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E2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Gyf. gesztenyemassza</vt:lpstr>
      <vt:lpstr>Gyf. gesztenyepüré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Czuczor-Gál Zsanett</dc:creator>
  <cp:lastModifiedBy>Holló Veronika</cp:lastModifiedBy>
  <cp:lastPrinted>2020-12-07T14:05:59Z</cp:lastPrinted>
  <dcterms:created xsi:type="dcterms:W3CDTF">2020-03-12T09:18:19Z</dcterms:created>
  <dcterms:modified xsi:type="dcterms:W3CDTF">2020-12-10T15:40:54Z</dcterms:modified>
</cp:coreProperties>
</file>